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7.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72" windowWidth="13200" windowHeight="13140" activeTab="6"/>
  </bookViews>
  <sheets>
    <sheet name="ANEXO 1" sheetId="48" r:id="rId1"/>
    <sheet name="ANEXO 2" sheetId="42" r:id="rId2"/>
    <sheet name="ANEXO 3" sheetId="56" r:id="rId3"/>
    <sheet name="ANEXO 4" sheetId="63" r:id="rId4"/>
    <sheet name="PARA PUBLICAR" sheetId="64" state="hidden" r:id="rId5"/>
    <sheet name="ANEXO 5" sheetId="67" r:id="rId6"/>
    <sheet name="ANEXO 6 " sheetId="69" r:id="rId7"/>
    <sheet name="ANEXO  7" sheetId="71" r:id="rId8"/>
    <sheet name="Hoja2" sheetId="73"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7">#REF!</definedName>
    <definedName name="________________car234">#REF!</definedName>
    <definedName name="_______________car234" localSheetId="7">#REF!</definedName>
    <definedName name="_______________car234">#REF!</definedName>
    <definedName name="______________car234" localSheetId="7">#REF!</definedName>
    <definedName name="______________car234">#REF!</definedName>
    <definedName name="_____________car234" localSheetId="7">#REF!</definedName>
    <definedName name="_____________car234" localSheetId="6">#REF!</definedName>
    <definedName name="_____________car234">#REF!</definedName>
    <definedName name="____________car234" localSheetId="7">#REF!</definedName>
    <definedName name="____________car234" localSheetId="6">#REF!</definedName>
    <definedName name="____________car234">#REF!</definedName>
    <definedName name="___________car234" localSheetId="7">#REF!</definedName>
    <definedName name="___________car234" localSheetId="6">#REF!</definedName>
    <definedName name="___________car234">#REF!</definedName>
    <definedName name="__________car234" localSheetId="7">#REF!</definedName>
    <definedName name="__________car234" localSheetId="6">#REF!</definedName>
    <definedName name="__________car234">#REF!</definedName>
    <definedName name="_________car234" localSheetId="7">#REF!</definedName>
    <definedName name="_________car234" localSheetId="6">#REF!</definedName>
    <definedName name="_________car234">#REF!</definedName>
    <definedName name="________car234" localSheetId="7">#REF!</definedName>
    <definedName name="________car234" localSheetId="6">#REF!</definedName>
    <definedName name="________car234">#REF!</definedName>
    <definedName name="_______car234" localSheetId="7">#REF!</definedName>
    <definedName name="_______car234" localSheetId="6">#REF!</definedName>
    <definedName name="_______car234">#REF!</definedName>
    <definedName name="______car234" localSheetId="7">#REF!</definedName>
    <definedName name="______car234" localSheetId="6">#REF!</definedName>
    <definedName name="______car234">#REF!</definedName>
    <definedName name="_____car234" localSheetId="7">#REF!</definedName>
    <definedName name="_____car234" localSheetId="6">#REF!</definedName>
    <definedName name="_____car234">#REF!</definedName>
    <definedName name="____car234" localSheetId="7">#REF!</definedName>
    <definedName name="____car234" localSheetId="6">#REF!</definedName>
    <definedName name="____car234">#REF!</definedName>
    <definedName name="___CAR0124" localSheetId="7">#REF!</definedName>
    <definedName name="___CAR0124" localSheetId="6">#REF!</definedName>
    <definedName name="___CAR0124">#REF!</definedName>
    <definedName name="___car234" localSheetId="7">#REF!</definedName>
    <definedName name="___car234" localSheetId="6">#REF!</definedName>
    <definedName name="___car234">#REF!</definedName>
    <definedName name="__CAR0124" localSheetId="7">#REF!</definedName>
    <definedName name="__CAR0124" localSheetId="6">#REF!</definedName>
    <definedName name="__CAR0124">#REF!</definedName>
    <definedName name="__car234" localSheetId="7">#REF!</definedName>
    <definedName name="__car234" localSheetId="6">#REF!</definedName>
    <definedName name="__car234">#REF!</definedName>
    <definedName name="__CER34" localSheetId="7">#REF!</definedName>
    <definedName name="__CER34" localSheetId="6">#REF!</definedName>
    <definedName name="__CER34">#REF!</definedName>
    <definedName name="_CAR0124" localSheetId="7">#REF!</definedName>
    <definedName name="_CAR0124" localSheetId="6">#REF!</definedName>
    <definedName name="_CAR0124">#REF!</definedName>
    <definedName name="_car234" localSheetId="7">#REF!</definedName>
    <definedName name="_car234" localSheetId="1">#REF!</definedName>
    <definedName name="_car234" localSheetId="6">#REF!</definedName>
    <definedName name="_car234">#REF!</definedName>
    <definedName name="_CER34" localSheetId="7">#REF!</definedName>
    <definedName name="_CER34" localSheetId="6">#REF!</definedName>
    <definedName name="_CER34">#REF!</definedName>
    <definedName name="AAA" localSheetId="7">#REF!</definedName>
    <definedName name="AAA" localSheetId="6">#REF!</definedName>
    <definedName name="AAA">#REF!</definedName>
    <definedName name="AAAA123" localSheetId="7">#REF!</definedName>
    <definedName name="AAAA123" localSheetId="6">#REF!</definedName>
    <definedName name="AAAA123">#REF!</definedName>
    <definedName name="aaaaa123" localSheetId="7">#REF!</definedName>
    <definedName name="aaaaa123" localSheetId="6">#REF!</definedName>
    <definedName name="aaaaa123">#REF!</definedName>
    <definedName name="AAAAAAAA" localSheetId="7">#REF!</definedName>
    <definedName name="AAAAAAAA" localSheetId="6">#REF!</definedName>
    <definedName name="AAAAAAAA">#REF!</definedName>
    <definedName name="Agregado">[1]Listas!$E$4:$E$5</definedName>
    <definedName name="Alias">[1]Listas!$F$3:$F$68</definedName>
    <definedName name="_xlnm.Print_Area" localSheetId="7">#REF!</definedName>
    <definedName name="_xlnm.Print_Area" localSheetId="1">'ANEXO 2'!$A$1:$U$53</definedName>
    <definedName name="_xlnm.Print_Area" localSheetId="6">#REF!</definedName>
    <definedName name="_xlnm.Print_Area">#REF!</definedName>
    <definedName name="ASD" localSheetId="7">#REF!</definedName>
    <definedName name="ASD" localSheetId="6">#REF!</definedName>
    <definedName name="ASD">#REF!</definedName>
    <definedName name="Basica" localSheetId="7">#REF!</definedName>
    <definedName name="Basica" localSheetId="6">#REF!</definedName>
    <definedName name="Basica">#REF!</definedName>
    <definedName name="bb" localSheetId="7">#REF!</definedName>
    <definedName name="bb" localSheetId="6">#REF!</definedName>
    <definedName name="bb">#REF!</definedName>
    <definedName name="BBB" localSheetId="7">#REF!</definedName>
    <definedName name="BBB" localSheetId="6">#REF!</definedName>
    <definedName name="BBB">#REF!</definedName>
    <definedName name="BBBB" localSheetId="7">#REF!</definedName>
    <definedName name="BBBB" localSheetId="1">#REF!</definedName>
    <definedName name="BBBB" localSheetId="6">#REF!</definedName>
    <definedName name="BBBB">#REF!</definedName>
    <definedName name="bbbbb" localSheetId="7">#REF!</definedName>
    <definedName name="bbbbb" localSheetId="1">#REF!</definedName>
    <definedName name="bbbbb" localSheetId="6">#REF!</definedName>
    <definedName name="bbbbb">#REF!</definedName>
    <definedName name="bbbbbb" localSheetId="6">[2]OBLIGACIONES!$D$4:$D$9</definedName>
    <definedName name="bbbbbb">[2]OBLIGACIONES!$D$4:$D$9</definedName>
    <definedName name="bbbbbbb">[2]Listas!$D$4:$D$9</definedName>
    <definedName name="BBBBBBB11" localSheetId="7">#REF!</definedName>
    <definedName name="BBBBBBB11" localSheetId="6">#REF!</definedName>
    <definedName name="BBBBBBB11">#REF!</definedName>
    <definedName name="brglllmb" localSheetId="7">#REF!</definedName>
    <definedName name="brglllmb" localSheetId="6">#REF!</definedName>
    <definedName name="brglllmb">#REF!</definedName>
    <definedName name="CAPITAL">[1]Listas!$I$4:$I$8</definedName>
    <definedName name="carl" localSheetId="7">#REF!</definedName>
    <definedName name="carl" localSheetId="6">#REF!</definedName>
    <definedName name="carl">#REF!</definedName>
    <definedName name="Categorias">[1]Listas!$D$4:$D$9</definedName>
    <definedName name="CCC" localSheetId="7">#REF!</definedName>
    <definedName name="CCC" localSheetId="6">#REF!</definedName>
    <definedName name="CCC">#REF!</definedName>
    <definedName name="CCCC" localSheetId="7">#REF!</definedName>
    <definedName name="CCCC" localSheetId="1">#REF!</definedName>
    <definedName name="CCCC" localSheetId="6">#REF!</definedName>
    <definedName name="CCCC">#REF!</definedName>
    <definedName name="cccccccc" localSheetId="7">#REF!</definedName>
    <definedName name="cccccccc" localSheetId="6">#REF!</definedName>
    <definedName name="cccccccc">#REF!</definedName>
    <definedName name="cla" localSheetId="7">#REF!</definedName>
    <definedName name="cla" localSheetId="1">#REF!</definedName>
    <definedName name="cla" localSheetId="6">#REF!</definedName>
    <definedName name="cla">#REF!</definedName>
    <definedName name="Concepto" localSheetId="7">#REF!</definedName>
    <definedName name="Concepto" localSheetId="6">#REF!</definedName>
    <definedName name="Concepto">#REF!</definedName>
    <definedName name="CVDF" localSheetId="7">#REF!</definedName>
    <definedName name="CVDF" localSheetId="6">#REF!</definedName>
    <definedName name="CVDF">#REF!</definedName>
    <definedName name="DDDD" localSheetId="7">#REF!</definedName>
    <definedName name="DDDD" localSheetId="6">#REF!</definedName>
    <definedName name="DDDD">#REF!</definedName>
    <definedName name="ddddd" localSheetId="7">#REF!</definedName>
    <definedName name="ddddd" localSheetId="6">#REF!</definedName>
    <definedName name="ddddd">#REF!</definedName>
    <definedName name="DDDDDDDD" localSheetId="7">#REF!</definedName>
    <definedName name="DDDDDDDD" localSheetId="6">#REF!</definedName>
    <definedName name="DDDDDDDD">#REF!</definedName>
    <definedName name="DDDDDDDDDD" localSheetId="7">#REF!</definedName>
    <definedName name="DDDDDDDDDD" localSheetId="6">#REF!</definedName>
    <definedName name="DDDDDDDDDD">#REF!</definedName>
    <definedName name="DDFDF" localSheetId="7">#REF!</definedName>
    <definedName name="DDFDF" localSheetId="6">#REF!</definedName>
    <definedName name="DDFDF">#REF!</definedName>
    <definedName name="DE" localSheetId="7">#REF!</definedName>
    <definedName name="DE" localSheetId="6">#REF!</definedName>
    <definedName name="DE">#REF!</definedName>
    <definedName name="dfh" localSheetId="7">#REF!</definedName>
    <definedName name="dfh" localSheetId="6">#REF!</definedName>
    <definedName name="dfh">#REF!</definedName>
    <definedName name="DGHDG" localSheetId="7">#REF!</definedName>
    <definedName name="DGHDG" localSheetId="6">#REF!</definedName>
    <definedName name="DGHDG">#REF!</definedName>
    <definedName name="DGHFGGHJ" localSheetId="6">'[3]Prog y Sub MGMP'!$C$2:$C$63</definedName>
    <definedName name="DGHFGGHJ">'[3]Prog y Sub MGMP'!$C$2:$C$63</definedName>
    <definedName name="DGHG" localSheetId="7">#REF!</definedName>
    <definedName name="DGHG" localSheetId="6">#REF!</definedName>
    <definedName name="DGHG">#REF!</definedName>
    <definedName name="DHDGHFG" localSheetId="7">#REF!</definedName>
    <definedName name="DHDGHFG" localSheetId="6">#REF!</definedName>
    <definedName name="DHDGHFG">#REF!</definedName>
    <definedName name="DHDGHGHGF" localSheetId="7">#REF!</definedName>
    <definedName name="DHDGHGHGF" localSheetId="6">#REF!</definedName>
    <definedName name="DHDGHGHGF">#REF!</definedName>
    <definedName name="DHFGHF" localSheetId="7">#REF!</definedName>
    <definedName name="DHFGHF" localSheetId="6">#REF!</definedName>
    <definedName name="DHFGHF">#REF!</definedName>
    <definedName name="elvi1947">[1]Listas!$B$4:$B$97</definedName>
    <definedName name="Entidad">[1]Listas!$B$4:$B$97</definedName>
    <definedName name="ESTRATEGIAPND">[1]Listas!$P$4:$P$29</definedName>
    <definedName name="FDGDFG" localSheetId="7">#REF!</definedName>
    <definedName name="FDGDFG" localSheetId="6">#REF!</definedName>
    <definedName name="FDGDFG">#REF!</definedName>
    <definedName name="FDI" localSheetId="7">#REF!</definedName>
    <definedName name="FDI" localSheetId="6">#REF!</definedName>
    <definedName name="FDI">#REF!</definedName>
    <definedName name="FFFFF" localSheetId="7">#REF!</definedName>
    <definedName name="FFFFF" localSheetId="6">#REF!</definedName>
    <definedName name="FFFFF">#REF!</definedName>
    <definedName name="fffffr" localSheetId="7">#REF!</definedName>
    <definedName name="fffffr" localSheetId="6">#REF!</definedName>
    <definedName name="fffffr">#REF!</definedName>
    <definedName name="FGHDFGHDF" localSheetId="7">#REF!</definedName>
    <definedName name="FGHDFGHDF" localSheetId="6">#REF!</definedName>
    <definedName name="FGHDFGHDF">#REF!</definedName>
    <definedName name="Fuentes">[1]Listas!$C$4:$C$11</definedName>
    <definedName name="gali" localSheetId="7">#REF!</definedName>
    <definedName name="gali" localSheetId="6">#REF!</definedName>
    <definedName name="gali">#REF!</definedName>
    <definedName name="gali1234" localSheetId="7">#REF!</definedName>
    <definedName name="gali1234" localSheetId="6">#REF!</definedName>
    <definedName name="gali1234">#REF!</definedName>
    <definedName name="GDF" localSheetId="7">#REF!</definedName>
    <definedName name="GDF" localSheetId="6">#REF!</definedName>
    <definedName name="GDF">#REF!</definedName>
    <definedName name="gdfh" localSheetId="7">#REF!</definedName>
    <definedName name="gdfh" localSheetId="6">#REF!</definedName>
    <definedName name="gdfh">#REF!</definedName>
    <definedName name="GDJHFGJHFGJ" localSheetId="6">'[3]Prog y Sub MGMP'!$B$2:$B$86</definedName>
    <definedName name="GDJHFGJHFGJ">'[3]Prog y Sub MGMP'!$B$2:$B$86</definedName>
    <definedName name="Generales" localSheetId="7">#REF!</definedName>
    <definedName name="Generales" localSheetId="6">#REF!</definedName>
    <definedName name="Generales">#REF!</definedName>
    <definedName name="GGGG" localSheetId="7">#REF!</definedName>
    <definedName name="GGGG" localSheetId="6">#REF!</definedName>
    <definedName name="GGGG">#REF!</definedName>
    <definedName name="gp" localSheetId="7">#REF!</definedName>
    <definedName name="gp" localSheetId="6">#REF!</definedName>
    <definedName name="gp">#REF!</definedName>
    <definedName name="HACIENDA">[1]Listas!$J$4:$J$40</definedName>
    <definedName name="hhhhhhhhhh" localSheetId="7">#REF!</definedName>
    <definedName name="hhhhhhhhhh" localSheetId="6">#REF!</definedName>
    <definedName name="hhhhhhhhhh">#REF!</definedName>
    <definedName name="IN" localSheetId="7">#REF!</definedName>
    <definedName name="IN" localSheetId="6">#REF!</definedName>
    <definedName name="IN">#REF!</definedName>
    <definedName name="Indice" localSheetId="7">#REF!</definedName>
    <definedName name="Indice" localSheetId="6">#REF!</definedName>
    <definedName name="Indice">#REF!</definedName>
    <definedName name="Indice2">[4]Indice_Cod!$D$6:$E$224</definedName>
    <definedName name="INV" localSheetId="7">#REF!</definedName>
    <definedName name="INV" localSheetId="6">#REF!</definedName>
    <definedName name="INV">#REF!</definedName>
    <definedName name="ivan" localSheetId="7">#REF!</definedName>
    <definedName name="ivan" localSheetId="6">#REF!</definedName>
    <definedName name="ivan">#REF!</definedName>
    <definedName name="jjjjjj">[2]Listas!$D$4:$D$9</definedName>
    <definedName name="jjjjjjjjj" localSheetId="7">#REF!</definedName>
    <definedName name="jjjjjjjjj" localSheetId="6">#REF!</definedName>
    <definedName name="jjjjjjjjj">#REF!</definedName>
    <definedName name="JKHFJHK" localSheetId="7">#REF!</definedName>
    <definedName name="JKHFJHK" localSheetId="6">#REF!</definedName>
    <definedName name="JKHFJHK">#REF!</definedName>
    <definedName name="jose1" localSheetId="7">#REF!</definedName>
    <definedName name="jose1" localSheetId="1">#REF!</definedName>
    <definedName name="jose1" localSheetId="6">#REF!</definedName>
    <definedName name="jose1">#REF!</definedName>
    <definedName name="JOSE4528" localSheetId="7">#REF!</definedName>
    <definedName name="JOSE4528" localSheetId="6">#REF!</definedName>
    <definedName name="JOSE4528">#REF!</definedName>
    <definedName name="josema12" localSheetId="6">[2]OBLIGACIONES!$D$4:$D$9</definedName>
    <definedName name="josema12">[2]OBLIGACIONES!$D$4:$D$9</definedName>
    <definedName name="josemana" localSheetId="7">#REF!</definedName>
    <definedName name="josemana" localSheetId="6">#REF!</definedName>
    <definedName name="josemana">#REF!</definedName>
    <definedName name="josemm">[1]Listas!$D$4:$D$9</definedName>
    <definedName name="JTYSD" localSheetId="7">#REF!</definedName>
    <definedName name="JTYSD" localSheetId="6">#REF!</definedName>
    <definedName name="JTYSD">#REF!</definedName>
    <definedName name="KJHFG" localSheetId="7">#REF!</definedName>
    <definedName name="KJHFG" localSheetId="6">#REF!</definedName>
    <definedName name="KJHFG">#REF!</definedName>
    <definedName name="KKK" localSheetId="6">[2]OBLIGACIONES!$C$4:$C$11</definedName>
    <definedName name="KKK">[2]OBLIGACIONES!$C$4:$C$11</definedName>
    <definedName name="KKKKKKK" localSheetId="7">#REF!</definedName>
    <definedName name="KKKKKKK" localSheetId="1">#REF!</definedName>
    <definedName name="KKKKKKK" localSheetId="6">#REF!</definedName>
    <definedName name="KKKKKKK">#REF!</definedName>
    <definedName name="KKKKKKKK" localSheetId="6">[2]OBLIGACIONES!$B$4:$B$97</definedName>
    <definedName name="KKKKKKKK">[2]OBLIGACIONES!$B$4:$B$97</definedName>
    <definedName name="llllll23" localSheetId="7">#REF!</definedName>
    <definedName name="llllll23" localSheetId="6">#REF!</definedName>
    <definedName name="llllll23">#REF!</definedName>
    <definedName name="luis" localSheetId="7">#REF!</definedName>
    <definedName name="luis" localSheetId="1">#REF!</definedName>
    <definedName name="luis" localSheetId="6">#REF!</definedName>
    <definedName name="luis">#REF!</definedName>
    <definedName name="maria" localSheetId="6">[2]OBLIGACIONES!$E$4:$E$5</definedName>
    <definedName name="maria">[2]OBLIGACIONES!$E$4:$E$5</definedName>
    <definedName name="Mensaje">[1]Listas!$H$4:$H$7</definedName>
    <definedName name="mmmmm" localSheetId="7">#REF!</definedName>
    <definedName name="mmmmm" localSheetId="6">#REF!</definedName>
    <definedName name="mmmmm">#REF!</definedName>
    <definedName name="mmmmmm" localSheetId="7">#REF!</definedName>
    <definedName name="mmmmmm" localSheetId="6">#REF!</definedName>
    <definedName name="mmmmmm">#REF!</definedName>
    <definedName name="mmmmmmjj" localSheetId="7">#REF!</definedName>
    <definedName name="mmmmmmjj" localSheetId="6">#REF!</definedName>
    <definedName name="mmmmmmjj">#REF!</definedName>
    <definedName name="mmmmmmm">[2]Listas!$D$4:$D$9</definedName>
    <definedName name="MMMMMMMM" localSheetId="7">#REF!</definedName>
    <definedName name="MMMMMMMM" localSheetId="1">#REF!</definedName>
    <definedName name="MMMMMMMM" localSheetId="6">#REF!</definedName>
    <definedName name="MMMMMMMM">#REF!</definedName>
    <definedName name="MMMMMMMMMM" localSheetId="6">[2]OBLIGACIONES!$E$4:$E$5</definedName>
    <definedName name="MMMMMMMMMM">[2]OBLIGACIONES!$E$4:$E$5</definedName>
    <definedName name="no" localSheetId="6">[2]OBLIGACIONES!$C$4:$C$11</definedName>
    <definedName name="no">[2]OBLIGACIONES!$C$4:$C$11</definedName>
    <definedName name="ñññññ" localSheetId="7">#REF!</definedName>
    <definedName name="ñññññ" localSheetId="6">#REF!</definedName>
    <definedName name="ñññññ">#REF!</definedName>
    <definedName name="ññññññ" localSheetId="7">#REF!</definedName>
    <definedName name="ññññññ" localSheetId="6">#REF!</definedName>
    <definedName name="ññññññ">#REF!</definedName>
    <definedName name="ñññññññ" localSheetId="7">#REF!</definedName>
    <definedName name="ñññññññ" localSheetId="6">#REF!</definedName>
    <definedName name="ñññññññ">#REF!</definedName>
    <definedName name="objetivospnd">[1]Listas!$O$4:$O$10</definedName>
    <definedName name="ooooooo" localSheetId="7">#REF!</definedName>
    <definedName name="ooooooo" localSheetId="6">#REF!</definedName>
    <definedName name="ooooooo">#REF!</definedName>
    <definedName name="OTROS">[5]Datos!$A$31:$A$34</definedName>
    <definedName name="paraco40" localSheetId="7">#REF!</definedName>
    <definedName name="paraco40" localSheetId="6">#REF!</definedName>
    <definedName name="paraco40">#REF!</definedName>
    <definedName name="parate30">[2]Listas!$B$4:$B$97</definedName>
    <definedName name="parate40">[2]Listas!$C$4:$C$11</definedName>
    <definedName name="pppppp">[1]Listas!$B$4:$B$97</definedName>
    <definedName name="programa" localSheetId="6">'[6]Prog y Sub MGMP'!$B$2:$B$86</definedName>
    <definedName name="programa">'[6]Prog y Sub MGMP'!$B$2:$B$86</definedName>
    <definedName name="qqqqqqqq" localSheetId="6">[2]OBLIGACIONES!$C$4:$C$11</definedName>
    <definedName name="qqqqqqqq">[2]OBLIGACIONES!$C$4:$C$11</definedName>
    <definedName name="Respuestas" localSheetId="7">#REF!</definedName>
    <definedName name="Respuestas" localSheetId="6">#REF!</definedName>
    <definedName name="Respuestas">#REF!</definedName>
    <definedName name="RFGAERGER" localSheetId="7">#REF!</definedName>
    <definedName name="RFGAERGER" localSheetId="6">#REF!</definedName>
    <definedName name="RFGAERGER">#REF!</definedName>
    <definedName name="rrrrrr" localSheetId="7">#REF!</definedName>
    <definedName name="rrrrrr" localSheetId="6">#REF!</definedName>
    <definedName name="rrrrrr">#REF!</definedName>
    <definedName name="SDAFGARGDFG" localSheetId="7">#REF!</definedName>
    <definedName name="SDAFGARGDFG" localSheetId="6">#REF!</definedName>
    <definedName name="SDAFGARGDFG">#REF!</definedName>
    <definedName name="Sector">[1]Listas!$A$4:$A$17</definedName>
    <definedName name="sectoresagregados">[1]Listas!$R$4:$R$11</definedName>
    <definedName name="SG" localSheetId="7">#REF!</definedName>
    <definedName name="SG" localSheetId="6">#REF!</definedName>
    <definedName name="SG">#REF!</definedName>
    <definedName name="ssssssss">[2]Listas!$B$4:$B$97</definedName>
    <definedName name="subprograma" localSheetId="6">'[6]Prog y Sub MGMP'!$C$2:$C$63</definedName>
    <definedName name="subprograma">'[6]Prog y Sub MGMP'!$C$2:$C$63</definedName>
    <definedName name="Tipo_Credito" localSheetId="7">#REF!</definedName>
    <definedName name="Tipo_Credito" localSheetId="6">#REF!</definedName>
    <definedName name="Tipo_Credito">#REF!</definedName>
    <definedName name="_xlnm.Print_Titles" localSheetId="1">'ANEXO 2'!$1:$6</definedName>
    <definedName name="_xlnm.Print_Titles">#N/A</definedName>
    <definedName name="TRYTRY" localSheetId="7">#REF!</definedName>
    <definedName name="TRYTRY" localSheetId="6">#REF!</definedName>
    <definedName name="TRYTRY">#REF!</definedName>
    <definedName name="TTTTTTT" localSheetId="7">#REF!</definedName>
    <definedName name="TTTTTTT" localSheetId="6">#REF!</definedName>
    <definedName name="TTTTTTT">#REF!</definedName>
    <definedName name="ttttttttt56" localSheetId="7">#REF!</definedName>
    <definedName name="ttttttttt56" localSheetId="6">#REF!</definedName>
    <definedName name="ttttttttt56">#REF!</definedName>
    <definedName name="uhuhuhuh">[2]Listas!$B$4:$B$97</definedName>
    <definedName name="vart" localSheetId="6">[2]OBLIGACIONES!$B$4:$B$97</definedName>
    <definedName name="vart">[2]OBLIGACIONES!$B$4:$B$97</definedName>
    <definedName name="vvv" localSheetId="7">#REF!</definedName>
    <definedName name="vvv" localSheetId="6">#REF!</definedName>
    <definedName name="vvv">#REF!</definedName>
    <definedName name="VVVV" localSheetId="7">#REF!</definedName>
    <definedName name="VVVV" localSheetId="1">#REF!</definedName>
    <definedName name="VVVV" localSheetId="6">#REF!</definedName>
    <definedName name="VVVV">#REF!</definedName>
    <definedName name="wwwww" localSheetId="7">#REF!</definedName>
    <definedName name="wwwww" localSheetId="6">#REF!</definedName>
    <definedName name="wwwww">#REF!</definedName>
    <definedName name="wwwwwww8" localSheetId="7">#REF!</definedName>
    <definedName name="wwwwwww8" localSheetId="6">#REF!</definedName>
    <definedName name="wwwwwww8">#REF!</definedName>
    <definedName name="wwwwwwww">[2]Listas!$C$4:$C$11</definedName>
    <definedName name="xcvfght" localSheetId="6">[2]OBLIGACIONES!$E$4:$E$5</definedName>
    <definedName name="xcvfght">[2]OBLIGACIONES!$E$4:$E$5</definedName>
    <definedName name="XXXXXX">[2]Listas!$E$4:$E$5</definedName>
    <definedName name="yhyhyh" localSheetId="7">#REF!</definedName>
    <definedName name="yhyhyh" localSheetId="6">#REF!</definedName>
    <definedName name="yhyhyh">#REF!</definedName>
    <definedName name="yyyyyy">[1]Listas!$B$4:$B$97</definedName>
    <definedName name="YYYYYY50">[2]Listas!$E$4:$E$5</definedName>
    <definedName name="yyyyyyy">[2]Listas!$D$4:$D$9</definedName>
    <definedName name="yyyyyyy5" localSheetId="7">#REF!</definedName>
    <definedName name="yyyyyyy5" localSheetId="6">#REF!</definedName>
    <definedName name="yyyyyyy5">#REF!</definedName>
    <definedName name="yyyyyyyy" localSheetId="7">#REF!</definedName>
    <definedName name="yyyyyyyy" localSheetId="6">#REF!</definedName>
    <definedName name="yyyyyyyy">#REF!</definedName>
    <definedName name="zzzzzzzzzzzz4" localSheetId="7">#REF!</definedName>
    <definedName name="zzzzzzzzzzzz4" localSheetId="6">#REF!</definedName>
    <definedName name="zzzzzzzzzzzz4">#REF!</definedName>
    <definedName name="zzzzzzzzzzzzzzzzzz" localSheetId="7">#REF!</definedName>
    <definedName name="zzzzzzzzzzzzzzzzzz" localSheetId="6">#REF!</definedName>
    <definedName name="zzzzzzzzzzzzzzzzzz">#REF!</definedName>
  </definedNames>
  <calcPr calcId="145621"/>
</workbook>
</file>

<file path=xl/calcChain.xml><?xml version="1.0" encoding="utf-8"?>
<calcChain xmlns="http://schemas.openxmlformats.org/spreadsheetml/2006/main">
  <c r="O27" i="69" l="1"/>
  <c r="G11" i="69"/>
  <c r="G8" i="69"/>
  <c r="S11" i="69"/>
  <c r="J39" i="69"/>
  <c r="R39" i="69" l="1"/>
  <c r="R40" i="69"/>
  <c r="R41" i="69"/>
  <c r="R43" i="69"/>
  <c r="R44" i="69"/>
  <c r="J44" i="69"/>
  <c r="S16" i="69"/>
  <c r="R42" i="69" l="1"/>
  <c r="R23" i="69"/>
  <c r="R16" i="69"/>
  <c r="F44" i="69" l="1"/>
  <c r="G44" i="69" s="1"/>
  <c r="F43" i="69"/>
  <c r="F42" i="69"/>
  <c r="F41" i="69"/>
  <c r="F40" i="69"/>
  <c r="F39" i="69"/>
  <c r="C44" i="69"/>
  <c r="C43" i="69"/>
  <c r="C42" i="69"/>
  <c r="C41" i="69"/>
  <c r="C40" i="69"/>
  <c r="C39" i="69"/>
  <c r="F27" i="69"/>
  <c r="F26" i="69"/>
  <c r="F25" i="69"/>
  <c r="G25" i="69" s="1"/>
  <c r="F24" i="69"/>
  <c r="F20" i="69"/>
  <c r="G20" i="69" s="1"/>
  <c r="F19" i="69"/>
  <c r="H28" i="48"/>
  <c r="F18" i="69" l="1"/>
  <c r="F17" i="69"/>
  <c r="F15" i="69"/>
  <c r="F14" i="69"/>
  <c r="F13" i="69"/>
  <c r="F11" i="69"/>
  <c r="F10" i="69"/>
  <c r="F9" i="69"/>
  <c r="F8" i="69"/>
  <c r="C27" i="69"/>
  <c r="C26" i="69"/>
  <c r="C25" i="69"/>
  <c r="C24" i="69"/>
  <c r="C20" i="69"/>
  <c r="C19" i="69"/>
  <c r="C18" i="69"/>
  <c r="C17" i="69"/>
  <c r="C15" i="69"/>
  <c r="C14" i="69"/>
  <c r="C13" i="69"/>
  <c r="D13" i="69" s="1"/>
  <c r="C11" i="69"/>
  <c r="C10" i="69"/>
  <c r="C9" i="69"/>
  <c r="C8" i="69"/>
  <c r="D11" i="69"/>
  <c r="N8" i="69" l="1"/>
  <c r="O37" i="71"/>
  <c r="L18" i="71"/>
  <c r="I18" i="71"/>
  <c r="F18" i="71"/>
  <c r="P9" i="71"/>
  <c r="L9" i="71"/>
  <c r="R3" i="71"/>
  <c r="N44" i="69"/>
  <c r="S44" i="69" s="1"/>
  <c r="N43" i="69"/>
  <c r="S43" i="69" s="1"/>
  <c r="J43" i="69"/>
  <c r="G43" i="69"/>
  <c r="D43" i="69"/>
  <c r="J42" i="69"/>
  <c r="G42" i="69"/>
  <c r="N42" i="69"/>
  <c r="S42" i="69" s="1"/>
  <c r="N41" i="69"/>
  <c r="S41" i="69" s="1"/>
  <c r="J41" i="69"/>
  <c r="D41" i="69"/>
  <c r="O41" i="69" s="1"/>
  <c r="T41" i="69" s="1"/>
  <c r="J40" i="69"/>
  <c r="G40" i="69"/>
  <c r="N40" i="69"/>
  <c r="S40" i="69" s="1"/>
  <c r="G39" i="69"/>
  <c r="N39" i="69"/>
  <c r="S39" i="69" s="1"/>
  <c r="S33" i="69"/>
  <c r="R33" i="69"/>
  <c r="T33" i="69" s="1"/>
  <c r="S32" i="69"/>
  <c r="R32" i="69"/>
  <c r="T32" i="69" s="1"/>
  <c r="S31" i="69"/>
  <c r="R31" i="69"/>
  <c r="T31" i="69" s="1"/>
  <c r="S30" i="69"/>
  <c r="R30" i="69"/>
  <c r="T30" i="69" s="1"/>
  <c r="S29" i="69"/>
  <c r="R29" i="69"/>
  <c r="T29" i="69" s="1"/>
  <c r="S28" i="69"/>
  <c r="R28" i="69"/>
  <c r="T28" i="69" s="1"/>
  <c r="R27" i="69"/>
  <c r="N27" i="69"/>
  <c r="S27" i="69" s="1"/>
  <c r="J27" i="69"/>
  <c r="T27" i="69" s="1"/>
  <c r="R26" i="69"/>
  <c r="N26" i="69"/>
  <c r="S26" i="69" s="1"/>
  <c r="M26" i="69"/>
  <c r="J26" i="69"/>
  <c r="D26" i="69"/>
  <c r="R25" i="69"/>
  <c r="N25" i="69"/>
  <c r="S25" i="69" s="1"/>
  <c r="M25" i="69"/>
  <c r="J25" i="69"/>
  <c r="D25" i="69"/>
  <c r="M24" i="69"/>
  <c r="J24" i="69"/>
  <c r="N24" i="69"/>
  <c r="S22" i="69"/>
  <c r="R22" i="69"/>
  <c r="T22" i="69" s="1"/>
  <c r="S21" i="69"/>
  <c r="R21" i="69"/>
  <c r="T21" i="69" s="1"/>
  <c r="R20" i="69"/>
  <c r="N20" i="69"/>
  <c r="S20" i="69" s="1"/>
  <c r="M20" i="69"/>
  <c r="J20" i="69"/>
  <c r="D20" i="69"/>
  <c r="R19" i="69"/>
  <c r="M19" i="69"/>
  <c r="J19" i="69"/>
  <c r="G19" i="69"/>
  <c r="D19" i="69"/>
  <c r="R18" i="69"/>
  <c r="M18" i="69"/>
  <c r="J18" i="69"/>
  <c r="G18" i="69"/>
  <c r="D18" i="69"/>
  <c r="N18" i="69"/>
  <c r="S18" i="69" s="1"/>
  <c r="M17" i="69"/>
  <c r="D17" i="69"/>
  <c r="N17" i="69"/>
  <c r="S17" i="69" s="1"/>
  <c r="R15" i="69"/>
  <c r="M15" i="69"/>
  <c r="J15" i="69"/>
  <c r="N15" i="69"/>
  <c r="S15" i="69" s="1"/>
  <c r="R14" i="69"/>
  <c r="M14" i="69"/>
  <c r="J14" i="69"/>
  <c r="G14" i="69"/>
  <c r="D14" i="69"/>
  <c r="N14" i="69"/>
  <c r="S14" i="69" s="1"/>
  <c r="R13" i="69"/>
  <c r="M13" i="69"/>
  <c r="J13" i="69"/>
  <c r="G13" i="69"/>
  <c r="R12" i="69"/>
  <c r="N11" i="69"/>
  <c r="D10" i="69"/>
  <c r="N9" i="69"/>
  <c r="S9" i="69" s="1"/>
  <c r="D9" i="69"/>
  <c r="O9" i="69" s="1"/>
  <c r="T9" i="69" s="1"/>
  <c r="AB8" i="69"/>
  <c r="AA8" i="69"/>
  <c r="AE8" i="69" s="1"/>
  <c r="Z8" i="69"/>
  <c r="AD8" i="69" s="1"/>
  <c r="Y8" i="69"/>
  <c r="X8" i="69"/>
  <c r="V8" i="69"/>
  <c r="M8" i="69"/>
  <c r="S8" i="69"/>
  <c r="R1" i="71" l="1"/>
  <c r="W8" i="69"/>
  <c r="AC8" i="69"/>
  <c r="O43" i="69"/>
  <c r="T43" i="69" s="1"/>
  <c r="D39" i="69"/>
  <c r="O39" i="69" s="1"/>
  <c r="T39" i="69" s="1"/>
  <c r="D40" i="69"/>
  <c r="O40" i="69" s="1"/>
  <c r="T40" i="69" s="1"/>
  <c r="D42" i="69"/>
  <c r="O42" i="69" s="1"/>
  <c r="T42" i="69" s="1"/>
  <c r="D44" i="69"/>
  <c r="O44" i="69" s="1"/>
  <c r="T44" i="69" s="1"/>
  <c r="O24" i="69"/>
  <c r="O11" i="69"/>
  <c r="T11" i="69" s="1"/>
  <c r="O14" i="69"/>
  <c r="T14" i="69" s="1"/>
  <c r="O18" i="69"/>
  <c r="T18" i="69" s="1"/>
  <c r="O20" i="69"/>
  <c r="T20" i="69" s="1"/>
  <c r="O25" i="69"/>
  <c r="T25" i="69" s="1"/>
  <c r="O26" i="69"/>
  <c r="T26" i="69" s="1"/>
  <c r="O17" i="69"/>
  <c r="O13" i="69"/>
  <c r="T13" i="69" s="1"/>
  <c r="O19" i="69"/>
  <c r="T19" i="69" s="1"/>
  <c r="T24" i="69"/>
  <c r="T23" i="69" s="1"/>
  <c r="O10" i="69"/>
  <c r="T10" i="69" s="1"/>
  <c r="S24" i="69"/>
  <c r="S23" i="69" s="1"/>
  <c r="N19" i="69"/>
  <c r="S19" i="69" s="1"/>
  <c r="N10" i="69"/>
  <c r="S10" i="69" s="1"/>
  <c r="N13" i="69"/>
  <c r="S13" i="69" s="1"/>
  <c r="D8" i="69"/>
  <c r="D15" i="69"/>
  <c r="O15" i="69" s="1"/>
  <c r="T15" i="69" s="1"/>
  <c r="O8" i="69" l="1"/>
  <c r="T8" i="69" s="1"/>
  <c r="T29" i="42"/>
  <c r="R29" i="42" l="1"/>
  <c r="U29" i="42" s="1"/>
  <c r="T17" i="42" l="1"/>
  <c r="R17" i="42"/>
  <c r="S17" i="42" l="1"/>
  <c r="U17" i="42" s="1"/>
  <c r="G48" i="64" l="1"/>
  <c r="E48" i="64"/>
  <c r="B48" i="64"/>
  <c r="D48" i="64" s="1"/>
  <c r="G47" i="64"/>
  <c r="E47" i="64"/>
  <c r="B47" i="64"/>
  <c r="D47" i="64" s="1"/>
  <c r="G46" i="64"/>
  <c r="E46" i="64"/>
  <c r="B46" i="64"/>
  <c r="D46" i="64" s="1"/>
  <c r="G45" i="64"/>
  <c r="E45" i="64"/>
  <c r="B45" i="64"/>
  <c r="D45" i="64" s="1"/>
  <c r="G44" i="64"/>
  <c r="E44" i="64"/>
  <c r="B44" i="64"/>
  <c r="D44" i="64" s="1"/>
  <c r="G43" i="64"/>
  <c r="E43" i="64"/>
  <c r="B43" i="64"/>
  <c r="C42" i="64"/>
  <c r="G41" i="64"/>
  <c r="E41" i="64"/>
  <c r="B41" i="64"/>
  <c r="D41" i="64" s="1"/>
  <c r="G40" i="64"/>
  <c r="E40" i="64"/>
  <c r="B40" i="64"/>
  <c r="D40" i="64" s="1"/>
  <c r="G39" i="64"/>
  <c r="E39" i="64"/>
  <c r="B39" i="64"/>
  <c r="D39" i="64" s="1"/>
  <c r="G38" i="64"/>
  <c r="E38" i="64"/>
  <c r="B38" i="64"/>
  <c r="D38" i="64" s="1"/>
  <c r="G37" i="64"/>
  <c r="E37" i="64"/>
  <c r="B37" i="64"/>
  <c r="D37" i="64" s="1"/>
  <c r="G36" i="64"/>
  <c r="E36" i="64"/>
  <c r="B36" i="64"/>
  <c r="D36" i="64" s="1"/>
  <c r="C35" i="64"/>
  <c r="G34" i="64"/>
  <c r="E34" i="64"/>
  <c r="B34" i="64"/>
  <c r="D34" i="64" s="1"/>
  <c r="G33" i="64"/>
  <c r="E33" i="64"/>
  <c r="B33" i="64"/>
  <c r="D33" i="64" s="1"/>
  <c r="G32" i="64"/>
  <c r="E32" i="64"/>
  <c r="B32" i="64"/>
  <c r="D32" i="64" s="1"/>
  <c r="G31" i="64"/>
  <c r="E31" i="64"/>
  <c r="B31" i="64"/>
  <c r="D31" i="64" s="1"/>
  <c r="G30" i="64"/>
  <c r="E30" i="64"/>
  <c r="B30" i="64"/>
  <c r="D30" i="64" s="1"/>
  <c r="G29" i="64"/>
  <c r="E29" i="64"/>
  <c r="B29" i="64"/>
  <c r="D29" i="64" s="1"/>
  <c r="G28" i="64"/>
  <c r="E28" i="64"/>
  <c r="B28" i="64"/>
  <c r="D28" i="64" s="1"/>
  <c r="G27" i="64"/>
  <c r="E27" i="64"/>
  <c r="B27" i="64"/>
  <c r="D27" i="64" s="1"/>
  <c r="G26" i="64"/>
  <c r="E26" i="64"/>
  <c r="B26" i="64"/>
  <c r="D26" i="64" s="1"/>
  <c r="G25" i="64"/>
  <c r="E25" i="64"/>
  <c r="B25" i="64"/>
  <c r="D25" i="64" s="1"/>
  <c r="G24" i="64"/>
  <c r="E24" i="64"/>
  <c r="B24" i="64"/>
  <c r="D24" i="64" s="1"/>
  <c r="G23" i="64"/>
  <c r="E23" i="64"/>
  <c r="B23" i="64"/>
  <c r="D23" i="64" s="1"/>
  <c r="C22" i="64"/>
  <c r="B21" i="64"/>
  <c r="D21" i="64" s="1"/>
  <c r="G20" i="64"/>
  <c r="E20" i="64"/>
  <c r="B20" i="64"/>
  <c r="D20" i="64" s="1"/>
  <c r="G19" i="64"/>
  <c r="E19" i="64"/>
  <c r="G18" i="64"/>
  <c r="E18" i="64"/>
  <c r="B18" i="64"/>
  <c r="D18" i="64" s="1"/>
  <c r="G17" i="64"/>
  <c r="E17" i="64"/>
  <c r="B17" i="64"/>
  <c r="D17" i="64" s="1"/>
  <c r="H17" i="64" s="1"/>
  <c r="G16" i="64"/>
  <c r="E16" i="64"/>
  <c r="B16" i="64"/>
  <c r="D16" i="64" s="1"/>
  <c r="G15" i="64"/>
  <c r="E15" i="64"/>
  <c r="B15" i="64"/>
  <c r="G14" i="64"/>
  <c r="E14" i="64"/>
  <c r="B14" i="64"/>
  <c r="D14" i="64" s="1"/>
  <c r="G13" i="64"/>
  <c r="E13" i="64"/>
  <c r="C13" i="64"/>
  <c r="C11" i="64" s="1"/>
  <c r="C10" i="64" s="1"/>
  <c r="B13" i="64"/>
  <c r="G12" i="64"/>
  <c r="E12" i="64"/>
  <c r="B12" i="64"/>
  <c r="D12" i="64" s="1"/>
  <c r="H12" i="64" s="1"/>
  <c r="R34" i="42" l="1"/>
  <c r="S34" i="42" s="1"/>
  <c r="H24" i="64"/>
  <c r="T48" i="42"/>
  <c r="T47" i="42" s="1"/>
  <c r="R28" i="42"/>
  <c r="R27" i="42"/>
  <c r="S27" i="42" s="1"/>
  <c r="R20" i="42"/>
  <c r="S20" i="42" s="1"/>
  <c r="T27" i="42"/>
  <c r="T23" i="42"/>
  <c r="R43" i="42"/>
  <c r="S43" i="42" s="1"/>
  <c r="T50" i="42"/>
  <c r="T49" i="42" s="1"/>
  <c r="T44" i="42"/>
  <c r="H20" i="64"/>
  <c r="H28" i="64"/>
  <c r="H38" i="64"/>
  <c r="T43" i="42"/>
  <c r="U43" i="42" s="1"/>
  <c r="T26" i="42"/>
  <c r="T19" i="42"/>
  <c r="R31" i="42"/>
  <c r="R21" i="42"/>
  <c r="S21" i="42" s="1"/>
  <c r="H29" i="64"/>
  <c r="H33" i="64"/>
  <c r="D35" i="64"/>
  <c r="H39" i="64"/>
  <c r="H41" i="64"/>
  <c r="H40" i="64"/>
  <c r="F41" i="64"/>
  <c r="F45" i="64"/>
  <c r="H14" i="64"/>
  <c r="H16" i="64"/>
  <c r="H27" i="64"/>
  <c r="F34" i="64"/>
  <c r="G35" i="64"/>
  <c r="F37" i="64"/>
  <c r="T15" i="42"/>
  <c r="D13" i="64"/>
  <c r="F13" i="64" s="1"/>
  <c r="H23" i="64"/>
  <c r="F26" i="64"/>
  <c r="F27" i="64"/>
  <c r="H31" i="64"/>
  <c r="H46" i="64"/>
  <c r="H48" i="64"/>
  <c r="H36" i="64"/>
  <c r="E11" i="64"/>
  <c r="G11" i="64"/>
  <c r="F14" i="64"/>
  <c r="F20" i="64"/>
  <c r="E22" i="64"/>
  <c r="F24" i="64"/>
  <c r="F28" i="64"/>
  <c r="F29" i="64"/>
  <c r="F31" i="64"/>
  <c r="F32" i="64"/>
  <c r="F33" i="64"/>
  <c r="F36" i="64"/>
  <c r="F39" i="64"/>
  <c r="F40" i="64"/>
  <c r="G42" i="64"/>
  <c r="F44" i="64"/>
  <c r="F46" i="64"/>
  <c r="T20" i="42"/>
  <c r="U20" i="42" s="1"/>
  <c r="T35" i="42"/>
  <c r="R48" i="42"/>
  <c r="R52" i="42"/>
  <c r="R10" i="42"/>
  <c r="F17" i="64"/>
  <c r="H26" i="64"/>
  <c r="H32" i="64"/>
  <c r="H37" i="64"/>
  <c r="H45" i="64"/>
  <c r="F47" i="64"/>
  <c r="F48" i="64"/>
  <c r="F25" i="64"/>
  <c r="F38" i="64"/>
  <c r="D15" i="64"/>
  <c r="B11" i="64"/>
  <c r="D43" i="64"/>
  <c r="F43" i="64" s="1"/>
  <c r="B42" i="64"/>
  <c r="H47" i="64"/>
  <c r="D22" i="64"/>
  <c r="F12" i="64"/>
  <c r="E42" i="64"/>
  <c r="F23" i="64"/>
  <c r="B22" i="64"/>
  <c r="G22" i="64"/>
  <c r="H25" i="64"/>
  <c r="H44" i="64"/>
  <c r="E35" i="64"/>
  <c r="H34" i="64"/>
  <c r="F16" i="64"/>
  <c r="B35" i="64"/>
  <c r="R39" i="42" l="1"/>
  <c r="S39" i="42" s="1"/>
  <c r="T21" i="42"/>
  <c r="R50" i="42"/>
  <c r="R49" i="42" s="1"/>
  <c r="S10" i="42"/>
  <c r="S31" i="42"/>
  <c r="T28" i="42"/>
  <c r="U28" i="42" s="1"/>
  <c r="R35" i="42"/>
  <c r="S35" i="42" s="1"/>
  <c r="T52" i="42"/>
  <c r="T51" i="42" s="1"/>
  <c r="R23" i="42"/>
  <c r="S23" i="42" s="1"/>
  <c r="R46" i="42"/>
  <c r="R45" i="42" s="1"/>
  <c r="T14" i="42"/>
  <c r="R16" i="42"/>
  <c r="S16" i="42" s="1"/>
  <c r="T36" i="42"/>
  <c r="T38" i="42"/>
  <c r="F35" i="64"/>
  <c r="H35" i="64"/>
  <c r="R15" i="42"/>
  <c r="S15" i="42" s="1"/>
  <c r="U15" i="42" s="1"/>
  <c r="S49" i="42"/>
  <c r="U27" i="42"/>
  <c r="T24" i="42"/>
  <c r="U21" i="42"/>
  <c r="T33" i="42"/>
  <c r="R14" i="42"/>
  <c r="R19" i="42"/>
  <c r="R26" i="42"/>
  <c r="S26" i="42" s="1"/>
  <c r="U26" i="42" s="1"/>
  <c r="R38" i="42"/>
  <c r="R24" i="42"/>
  <c r="S24" i="42" s="1"/>
  <c r="T16" i="42"/>
  <c r="T46" i="42"/>
  <c r="T45" i="42" s="1"/>
  <c r="F22" i="64"/>
  <c r="G10" i="64"/>
  <c r="S46" i="42"/>
  <c r="H13" i="64"/>
  <c r="S52" i="42"/>
  <c r="U52" i="42" s="1"/>
  <c r="U51" i="42" s="1"/>
  <c r="R51" i="42"/>
  <c r="S51" i="42" s="1"/>
  <c r="S48" i="42"/>
  <c r="U48" i="42" s="1"/>
  <c r="U47" i="42" s="1"/>
  <c r="R47" i="42"/>
  <c r="S47" i="42" s="1"/>
  <c r="T10" i="42"/>
  <c r="T12" i="42"/>
  <c r="R36" i="42"/>
  <c r="S36" i="42" s="1"/>
  <c r="T22" i="42"/>
  <c r="R22" i="42"/>
  <c r="T39" i="42"/>
  <c r="U39" i="42" s="1"/>
  <c r="T34" i="42"/>
  <c r="U34" i="42" s="1"/>
  <c r="R44" i="42"/>
  <c r="S44" i="42" s="1"/>
  <c r="U44" i="42" s="1"/>
  <c r="T31" i="42"/>
  <c r="T32" i="42"/>
  <c r="R32" i="42"/>
  <c r="R25" i="42"/>
  <c r="S25" i="42" s="1"/>
  <c r="T25" i="42"/>
  <c r="R33" i="42"/>
  <c r="S33" i="42" s="1"/>
  <c r="R12" i="42"/>
  <c r="S12" i="42" s="1"/>
  <c r="B10" i="64"/>
  <c r="H22" i="64"/>
  <c r="D42" i="64"/>
  <c r="H42" i="64" s="1"/>
  <c r="H43" i="64"/>
  <c r="D11" i="64"/>
  <c r="F15" i="64"/>
  <c r="H15" i="64"/>
  <c r="E10" i="64"/>
  <c r="R13" i="42"/>
  <c r="T13" i="42"/>
  <c r="R41" i="42"/>
  <c r="S41" i="42" s="1"/>
  <c r="T41" i="42"/>
  <c r="T11" i="42"/>
  <c r="R11" i="42"/>
  <c r="S11" i="42" s="1"/>
  <c r="S50" i="42" l="1"/>
  <c r="U50" i="42" s="1"/>
  <c r="U49" i="42" s="1"/>
  <c r="U36" i="42"/>
  <c r="S45" i="42"/>
  <c r="U16" i="42"/>
  <c r="U35" i="42"/>
  <c r="U23" i="42"/>
  <c r="R30" i="42"/>
  <c r="T30" i="42"/>
  <c r="T18" i="42"/>
  <c r="U10" i="42"/>
  <c r="T9" i="42"/>
  <c r="S19" i="42"/>
  <c r="U19" i="42" s="1"/>
  <c r="R18" i="42"/>
  <c r="R37" i="42"/>
  <c r="T37" i="42"/>
  <c r="R9" i="42"/>
  <c r="U33" i="42"/>
  <c r="AA7" i="42"/>
  <c r="U12" i="42"/>
  <c r="U46" i="42"/>
  <c r="U45" i="42" s="1"/>
  <c r="S38" i="42"/>
  <c r="U38" i="42" s="1"/>
  <c r="U24" i="42"/>
  <c r="S14" i="42"/>
  <c r="U14" i="42" s="1"/>
  <c r="S18" i="42"/>
  <c r="S22" i="42"/>
  <c r="U22" i="42" s="1"/>
  <c r="U25" i="42"/>
  <c r="S32" i="42"/>
  <c r="U32" i="42" s="1"/>
  <c r="U31" i="42"/>
  <c r="U41" i="42"/>
  <c r="F11" i="64"/>
  <c r="D10" i="64"/>
  <c r="H10" i="64" s="1"/>
  <c r="H11" i="64"/>
  <c r="F42" i="64"/>
  <c r="U11" i="42"/>
  <c r="S13" i="42"/>
  <c r="U13" i="42" s="1"/>
  <c r="U18" i="42" l="1"/>
  <c r="U30" i="42"/>
  <c r="U37" i="42"/>
  <c r="T8" i="42"/>
  <c r="T7" i="42"/>
  <c r="U9" i="42"/>
  <c r="R8" i="42"/>
  <c r="S9" i="42"/>
  <c r="S30" i="42"/>
  <c r="S37" i="42"/>
  <c r="F10" i="64"/>
  <c r="U8" i="42" l="1"/>
  <c r="U7" i="42" s="1"/>
  <c r="S8" i="42"/>
  <c r="R7" i="42"/>
  <c r="S7" i="42" s="1"/>
</calcChain>
</file>

<file path=xl/sharedStrings.xml><?xml version="1.0" encoding="utf-8"?>
<sst xmlns="http://schemas.openxmlformats.org/spreadsheetml/2006/main" count="672" uniqueCount="318">
  <si>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</si>
  <si>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</si>
  <si>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</si>
  <si>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</si>
  <si>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</si>
  <si>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</si>
  <si>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</si>
  <si>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</si>
  <si>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</si>
  <si>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</si>
  <si>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</si>
  <si>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</si>
  <si>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</si>
  <si>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</si>
  <si>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</si>
  <si>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</si>
  <si>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</si>
  <si>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</si>
  <si>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</si>
  <si>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</si>
  <si>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</si>
  <si>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</si>
  <si>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</si>
  <si>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</si>
  <si>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</si>
  <si>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</si>
  <si>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</si>
  <si>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</si>
  <si>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</si>
  <si>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</si>
  <si>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</si>
  <si>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</si>
  <si>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</si>
  <si>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</si>
  <si>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</si>
  <si>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</si>
  <si>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</si>
  <si>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</si>
  <si>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</si>
  <si>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</si>
  <si>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</si>
  <si>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</si>
  <si>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</si>
  <si>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</si>
  <si>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</si>
  <si>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</si>
  <si>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</si>
  <si>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</si>
  <si>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</si>
  <si>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</si>
  <si>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</si>
  <si>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</si>
  <si>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</si>
  <si>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</si>
  <si>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</si>
  <si>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</si>
  <si>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</si>
  <si>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</si>
  <si>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</si>
  <si>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</si>
  <si>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</si>
  <si>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</si>
  <si>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</si>
  <si>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</si>
  <si>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CONSTRUCCION DE INFRAESTRUCTURA AEROPORTUARIA A NIVEL NACIONAL</t>
  </si>
  <si>
    <t>MEJORAMIENTO Y RECUPERACION ESTACIONES DE RADIOAYUDAS A NIVEL NACIONAL.</t>
  </si>
  <si>
    <t>MANTENIMIENTO Y CONSERVACION DE LA INFRAESTRUCTURA AEROPORTUARIA.</t>
  </si>
  <si>
    <t>ADQUISICION Y RENOVACION DE EQUIPOS Y ELEMENTOS PARA LA SEGURIDAD EN AEROPUERTOS.</t>
  </si>
  <si>
    <t>ADQUISICION DE EQUIPOS DE PROTECCION Y EXTINCION DE INCENDIOS BUSQUEDA Y RESCATE.</t>
  </si>
  <si>
    <t>ADQUISICION DE EQUIPOS Y SISTEMAS PARA LA RED METEOROLOGICA AERONAUTICA.</t>
  </si>
  <si>
    <t>ADQUISICION DE EQUIPOS PARA REDES DE TELECOMUNICACIONES.</t>
  </si>
  <si>
    <t>ADQUISICION DE SERVICIOS DE SEGURIDAD PARA EL CONTROL Y OPERACION DE LOS SISTEMAS DE SEGURIDAD AEROPORTUARIA Y AYUDAS A LA NAVEGACION AEREA.</t>
  </si>
  <si>
    <t>MANTENIMIENTO Y CONSERVACION DE EQUIPOS DE SEGURIDAD AEROPORTUARIA.</t>
  </si>
  <si>
    <t>MANTENIMIENTO Y CONSERVACION DE EQUIPOS DE EXTINCION DE INCENDIOS Y BUSQUEDA Y RESCATE.</t>
  </si>
  <si>
    <t>MANTENIMIENTO Y CONSERVACION DE EQUIPOS Y SISTEMAS AEROPORTUARIOS A NIVEL NACIONAL.</t>
  </si>
  <si>
    <t>APLICACION DE LOS PROGRAMAS DE SALUD OCUPACIONAL.</t>
  </si>
  <si>
    <t>CONSTITUIDA</t>
  </si>
  <si>
    <t>EXPEDIDAS</t>
  </si>
  <si>
    <t>EXPEDIDOS</t>
  </si>
  <si>
    <t>INVERSION</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</si>
  <si>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</si>
  <si>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</si>
  <si>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</si>
  <si>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</si>
  <si>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</si>
  <si>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</si>
  <si>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</si>
  <si>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</si>
  <si>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</si>
  <si>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</si>
  <si>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</si>
  <si>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</si>
  <si>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</si>
  <si>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</si>
  <si>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</si>
  <si>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</si>
  <si>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</si>
  <si>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</si>
  <si>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</si>
  <si>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</si>
  <si>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FUNCIONAMIENTO</t>
  </si>
  <si>
    <t>DEUDA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</si>
  <si>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</si>
  <si>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</si>
  <si>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</si>
  <si>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</si>
  <si>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</si>
  <si>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</si>
  <si>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</si>
  <si>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</si>
  <si>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</si>
  <si>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</si>
  <si>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</si>
  <si>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</si>
  <si>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</si>
  <si>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</si>
  <si>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</si>
  <si>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</si>
  <si>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LEVANTAMIENTO DE INFORMACION PARA ESTUDIOS, PLANES Y PROGRAMAS AMBIENTALES</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</si>
  <si>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</si>
  <si>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</si>
  <si>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</si>
  <si>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</si>
  <si>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DESCRIPCION DE PROYECTOS POR AREAS</t>
  </si>
  <si>
    <t>PRESUPUESTO DEFINITIVO</t>
  </si>
  <si>
    <t xml:space="preserve"> PRIMER TRIMESTRE</t>
  </si>
  <si>
    <t>SEGUNDO TRIMESTRE</t>
  </si>
  <si>
    <t>TERCER TRIMESTRE</t>
  </si>
  <si>
    <t>CUARTO TRIMESTRE</t>
  </si>
  <si>
    <t>EJECUCION VIGENCIA</t>
  </si>
  <si>
    <t>ENERO</t>
  </si>
  <si>
    <t>FEBRERO</t>
  </si>
  <si>
    <t>MARZO</t>
  </si>
  <si>
    <t>ABRIL</t>
  </si>
  <si>
    <t>MAYO</t>
  </si>
  <si>
    <t>JUNIO</t>
  </si>
  <si>
    <t>JULIO</t>
  </si>
  <si>
    <t>AGOSTO</t>
  </si>
  <si>
    <t>SEPTIEMBRE</t>
  </si>
  <si>
    <t>OCTUBRE</t>
  </si>
  <si>
    <t>NOVIEMBRE</t>
  </si>
  <si>
    <t>DICIEMBRE</t>
  </si>
  <si>
    <t>ACUMULADA</t>
  </si>
  <si>
    <t>TOTAL FUNCIONAMIENTO</t>
  </si>
  <si>
    <t>GASTOS DE PERSONAL</t>
  </si>
  <si>
    <t>GASTOS GENERALES</t>
  </si>
  <si>
    <t>TRANSFERENCIAS CORRIENTES</t>
  </si>
  <si>
    <t xml:space="preserve">GASTOS DE COMERCIALIZACION </t>
  </si>
  <si>
    <t>TOTAL DEUDA</t>
  </si>
  <si>
    <t>ASESORIAS Y CONSULTORIAS</t>
  </si>
  <si>
    <t>ADQUISICION DE SERVICIOS INFORMATICOS</t>
  </si>
  <si>
    <t>MANTENIMIENTO EQUIPOS DE COMPUTACION</t>
  </si>
  <si>
    <t>DIRECCION DE DESARROLLO AEROPORTUARIO</t>
  </si>
  <si>
    <t xml:space="preserve">DIRECCION DE TELECOMUNICACIONES </t>
  </si>
  <si>
    <t xml:space="preserve">DIRECCION DE SEGURIDAD Y SUPERVISION </t>
  </si>
  <si>
    <t xml:space="preserve">DIRECCION DE INFORMATICA </t>
  </si>
  <si>
    <t xml:space="preserve">DIRECCION DE TALENTO HUMANO </t>
  </si>
  <si>
    <t>SUBDIRECCION GENERAL</t>
  </si>
  <si>
    <t xml:space="preserve">SECRETARIA DE SEGURIDAD AEREA </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</si>
  <si>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</si>
  <si>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</si>
  <si>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</si>
  <si>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</si>
  <si>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EJECUCION INVERSION POR AREA  2014</t>
  </si>
  <si>
    <t>EJECUCION ACUMULADA MES A MES AÑO 2014</t>
  </si>
  <si>
    <t>OBLIGACIONES MENSUALES AÑO 2014</t>
  </si>
  <si>
    <t>A JUNIO 30 DE 2014</t>
  </si>
  <si>
    <t>JUNIO 30 DE 2014</t>
  </si>
  <si>
    <t>FECHA DE CORTE: JUNIO 30 DE 2014</t>
  </si>
  <si>
    <t>UNIDAD ADMINISTRATIVA ESPECIAL DE AERONÁUTICA CIVIL</t>
  </si>
  <si>
    <t>DIAGNÓSTICO SOBRE EL SEGUIMIENTO A PROYECTOS DE INVERSIÓN A 30 DE JUNIO 2014 , SPI</t>
  </si>
  <si>
    <t>PROYECTO_ID</t>
  </si>
  <si>
    <t>NOMBRE_PROYECTO</t>
  </si>
  <si>
    <t>AVANCE FISICO</t>
  </si>
  <si>
    <t>AVANCE GESTION</t>
  </si>
  <si>
    <t>AVANCE FINANCIERO</t>
  </si>
  <si>
    <t>'0002080460000</t>
  </si>
  <si>
    <t>ADQUISICION DE EQUIPOS DEL PLAN NACIONAL DE AERONAVEGACION A NIVELNACIONAL.</t>
  </si>
  <si>
    <t>'0002080480000</t>
  </si>
  <si>
    <t>ADQUISICION EQUIPOS Y REPUESTOS PARA SISTEMAS AEROPORTUARIOS NIVELNACIONAL</t>
  </si>
  <si>
    <t>'0002080500000</t>
  </si>
  <si>
    <t>'0002080670000</t>
  </si>
  <si>
    <t>'0002080690000</t>
  </si>
  <si>
    <t>'0002080700000</t>
  </si>
  <si>
    <t>'0002080710000</t>
  </si>
  <si>
    <t>MANTENIMIENTO Y CONSERVACION DE EQUIPOS DE COMPUTACION.</t>
  </si>
  <si>
    <t>'0002080790000</t>
  </si>
  <si>
    <t>ADQUISICION TERRENOS PARA CONSTRUCCION Y AMPLIACION DE AEROPUERTOS</t>
  </si>
  <si>
    <t>'0002080800000</t>
  </si>
  <si>
    <t>'0027006140000</t>
  </si>
  <si>
    <t>'0027021860000</t>
  </si>
  <si>
    <t>'0027021870000</t>
  </si>
  <si>
    <t>CONSTRUCCION PISTA PARALELA, CALLE DE RODAJE Y CONEXIONES, PRIMERA ETAPA, AEROPUERTO EL DORADO, SANTAFE DE BOGOTA.</t>
  </si>
  <si>
    <t>'0027021960000</t>
  </si>
  <si>
    <t>'0027022390000</t>
  </si>
  <si>
    <t>MANTENIMIENTO Y CONSERVACION DEL SISTEMA DE TELECOMUNICACIONES Y AYUDAS A LA NAVEGACION AEREA A NIVEL NACIONAL.</t>
  </si>
  <si>
    <t>'1015000080000</t>
  </si>
  <si>
    <t>'1015000330000</t>
  </si>
  <si>
    <t>MEJORAMIENTO Y MANTENIMIENTO DE LA INFRAESTRUCTURA ADMINISTRATIVA A NIVEL NACIONAL.</t>
  </si>
  <si>
    <t>'1015000660000</t>
  </si>
  <si>
    <t>'1015000740000</t>
  </si>
  <si>
    <t>ADQUISICION DE SISTEMAS Y SERVICIOS INFORMATICOS PARA EL PLAN NACIONAL DE INFORMATICA.</t>
  </si>
  <si>
    <t>'1015000760000</t>
  </si>
  <si>
    <t>ADQUISICION DE EQUIPOS Y SISTEMAS DE ENERGIA SOLAR Y COMERCIAL A NIVEL NACIONAL</t>
  </si>
  <si>
    <t>'1015000790000</t>
  </si>
  <si>
    <t>'1015000800000</t>
  </si>
  <si>
    <t>'1015000820000</t>
  </si>
  <si>
    <t>ADQUISICION SERVICIO RED INTEGRADA DE MICROONDAS,CANALES TELEFONICOS Y TELEGRAFICOS NIVEL NACIONAL</t>
  </si>
  <si>
    <t>'1015000830000</t>
  </si>
  <si>
    <t>'1015000840000</t>
  </si>
  <si>
    <t>'1015000860000</t>
  </si>
  <si>
    <t>'1015000990000</t>
  </si>
  <si>
    <t>ADQUISICION DE EQUIPOS Y SERVICIOS MEDICOS PARA SANIDADES AEROPORTUARIAS</t>
  </si>
  <si>
    <t>'1015001000000</t>
  </si>
  <si>
    <t>ADECUACION MANTENIMIENTO Y MEJORAMIENTO DE LA INFRAESTRUCTURA AMBIENTAL AEROPORTUARIA</t>
  </si>
  <si>
    <t>'1015001010000</t>
  </si>
  <si>
    <t>'1015001020000</t>
  </si>
  <si>
    <t>'1015001030000</t>
  </si>
  <si>
    <t>REPOSICION Y MANTENIMIENTO PARQUE AUTOMOTOR PARA LA OPERACION DE LA INFRAESTRUCTURA AERONAUTICA Y AEROPORTUARIA</t>
  </si>
  <si>
    <t>'1015001090000</t>
  </si>
  <si>
    <t>'1015001870000</t>
  </si>
  <si>
    <t>CONSTRUCCIÓN DE LA PISTA DEL AEROPUERTO DE IPIALES NARIÑO</t>
  </si>
  <si>
    <t>'2012011000291</t>
  </si>
  <si>
    <t>CONSTRUCCIÓN MEJORAMIENTO DE INFRAESTRUCTURA AEROPORTUARIA AEROPUERTO EL DORADO</t>
  </si>
  <si>
    <t>'2012011000304</t>
  </si>
  <si>
    <t>ADQUISICIÓN EQUIPOS Y SISTEMAS AERONAUTICOS Y AEROPORTUARIOS AEROPUERTO EL DORADO</t>
  </si>
  <si>
    <t>ANEXO 1</t>
  </si>
  <si>
    <t>ANEXO 2</t>
  </si>
  <si>
    <t>ANEXO 3</t>
  </si>
  <si>
    <t>ANEXO 4</t>
  </si>
  <si>
    <t>ANEXO 5</t>
  </si>
  <si>
    <t xml:space="preserve">CONSOLIDADO  DE RESULTADOS  PLAN DE ACCION </t>
  </si>
  <si>
    <t>ANEXO 6</t>
  </si>
  <si>
    <t>AREA</t>
  </si>
  <si>
    <t xml:space="preserve">COMPROMISOS  ESTRATEGICOS
</t>
  </si>
  <si>
    <t xml:space="preserve">RESULTADOS  PLAN DE  ACCION  </t>
  </si>
  <si>
    <t>COMPROMISOS 
Meta 50%</t>
  </si>
  <si>
    <t>OBLIGACIONES
Meta 2.4%
 (INVERSION)</t>
  </si>
  <si>
    <t>CRONOGRAMAS DE INVERSION
Meta 100%</t>
  </si>
  <si>
    <t>META FISICA 
 ( SPI)
Meta: 100%</t>
  </si>
  <si>
    <t xml:space="preserve">
TOTAL  INVERSION
</t>
  </si>
  <si>
    <t>Resultado</t>
  </si>
  <si>
    <t>Cumplimiento</t>
  </si>
  <si>
    <t>Meta I Trim.</t>
  </si>
  <si>
    <t xml:space="preserve">
Resultado
 </t>
  </si>
  <si>
    <t xml:space="preserve">
Resultado  SPI
 </t>
  </si>
  <si>
    <t xml:space="preserve"> IV Trim.</t>
  </si>
  <si>
    <t xml:space="preserve">Cumplimiento    </t>
  </si>
  <si>
    <t xml:space="preserve">TOTAL ENTIDAD  </t>
  </si>
  <si>
    <t>N/A</t>
  </si>
  <si>
    <t>Asesorias</t>
  </si>
  <si>
    <t xml:space="preserve">GRUPO DE INMUEBLES </t>
  </si>
  <si>
    <t xml:space="preserve">DIRECCION FINANCIERA </t>
  </si>
  <si>
    <t>DIRECCION ADMINISTRATIVA</t>
  </si>
  <si>
    <t xml:space="preserve">SUBDIRECCION -   GRUPO DE VUELOS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</si>
  <si>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</si>
  <si>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</si>
  <si>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</si>
  <si>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</si>
  <si>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</si>
  <si>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</si>
  <si>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</si>
  <si>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DIRECCION  REGIONAL</t>
  </si>
  <si>
    <t>SPI</t>
  </si>
  <si>
    <t>TOTAL PAI</t>
  </si>
  <si>
    <t>GESTION (COMPROMISOS  ESTRATEGICOS)</t>
  </si>
  <si>
    <t>RESULTADOS  PLAN DE  ACCION</t>
  </si>
  <si>
    <t>Meta IV Trim.</t>
  </si>
  <si>
    <t xml:space="preserve">CUNDINAMARCA </t>
  </si>
  <si>
    <t xml:space="preserve">ANTIOQUIA </t>
  </si>
  <si>
    <t xml:space="preserve">ATLANTICO </t>
  </si>
  <si>
    <t xml:space="preserve">VALLE </t>
  </si>
  <si>
    <t xml:space="preserve">NORTE DE SANTANDER </t>
  </si>
  <si>
    <t xml:space="preserve">META </t>
  </si>
  <si>
    <t>Nota: 1  * Avance SPI: metas físicas programadas en el SUIFP  para la vigencia 2014.</t>
  </si>
  <si>
    <t xml:space="preserve">             * Registro  Presupuestal:  Su  resultado  es  comparativo  a la  apropiacion.</t>
  </si>
  <si>
    <t xml:space="preserve">             * Obligaciones:  Su resultado   es  comparativo  a  la apropiación</t>
  </si>
  <si>
    <t>CUMPLIMIENTO PEI  2014</t>
  </si>
  <si>
    <t>Fecha de  Corte:  30   de  Junio  de 2014</t>
  </si>
  <si>
    <t xml:space="preserve">Indicador 1. Intervenciones estratégicas en aeropuertos no concesionados </t>
  </si>
  <si>
    <t>Indicador 2.  Tonelada de carga movilizada por modo aéreo</t>
  </si>
  <si>
    <t>Línea Base 2010: 69</t>
  </si>
  <si>
    <t>Línea Base 2010: 673.437</t>
  </si>
  <si>
    <t>Meta</t>
  </si>
  <si>
    <t xml:space="preserve">Resultado </t>
  </si>
  <si>
    <t>% de Avance</t>
  </si>
  <si>
    <t xml:space="preserve">
Para el primer semestre 2014  no se terminaron intervenciones estratégicas en los aeropuertos no concesionados. (Fecha Actualización:Junio 2014 ) </t>
  </si>
  <si>
    <t xml:space="preserve">Nota 31 Mayo - 2014
El mercado de carga, en este periodo (enero-mayo) del presente año, decreció en 2.3 mil toneladas frente al mismo período del año anterior, al pasar de 297.2 mil  a 294.9 mil toneladas.
El mercado Internacional en este período movilizó 230.7 mil toneladas, significa una reducción de  8.6 mil toneladas (-3.6%). Mientras que el mercado doméstico se incrementó en 6.3 mil toneladas (10.9%); pasó de 57.8 mil toneladas a 64.2 mil toneladas.
En el mes de abril de 2014 el total de carga transportada (internacional  y doméstica) fue de 61.3 mil toneladas que corresponde a un incremento del 2%. (Fecha Actualización:Julio 2014)
</t>
  </si>
  <si>
    <t xml:space="preserve">Indicador 3.  Pasajeros movilizados en el modo aéreo </t>
  </si>
  <si>
    <t>Línea Base 2010: 20,10 millones</t>
  </si>
  <si>
    <t>-</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</si>
  <si>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</si>
  <si>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Nota , 31 Mayo 2014
El transporte aéreo colombiano de pasajeros, en el lapso enero-mayo de 2014 creció el 6.8%, 752 mil pasajeros más que en el mismo periodo del año inmediatamente anterior, al pasar de 11 millones 73 mil pasajeros a 11 millones 824 mil.
En el mes de mayo de 2014, el número de pasajeros subió el 3,6%; de 2 millones 308 mil personas movilizadas en el mismo mes de 2013 pasó a movilizar 2 millones 390 mil pasajeros.
Mercado Internacional : Desde y hacia el exterior, en el periodo enero-mayo de 2014, se dio un incremento del 10.7% en los pasajeros movilizados, alcanzando la cifra de 3 millones 697 mil, 359 mil más que en el mismo periodo de 2013.
Mercado Nacional :En el mercado doméstico, la cantidad de personas movilizadas en los primeros cinco meses de 2014 fue de 8 millones 127 mil, 5.1% más que en el mismo período de 2013 cuando se  movilizaron 7 millones 734 mil pasajeros.</t>
  </si>
  <si>
    <t>Mercado Nacional</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</si>
  <si>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</si>
  <si>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INDICADORES SPI</t>
  </si>
  <si>
    <t>NOMBRE DEL INDICADOR</t>
  </si>
  <si>
    <t>UNIDAD DE MEDIDA</t>
  </si>
  <si>
    <t>TIPO DE INDICADOR</t>
  </si>
  <si>
    <t>META PEI 2014</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</si>
  <si>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</si>
  <si>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</si>
  <si>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</si>
  <si>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</si>
  <si>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</si>
  <si>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</si>
  <si>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</si>
  <si>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</si>
  <si>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</si>
  <si>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 xml:space="preserve">PROMEDIO CUMPLIMIENTO SPI A JUNIODE 2014  </t>
  </si>
  <si>
    <t>CUMPLIMIENTO  INDICADORES SISMEG   A  30  DE  JUNIO  DE 2014</t>
  </si>
  <si>
    <t>Meta II Trim.</t>
  </si>
  <si>
    <t xml:space="preserve">Equipos y sistemas para infraestructura aeronáutica actualizados y/o renovados </t>
  </si>
  <si>
    <t>FUENTE: SPI CON CORTE A 30 DE JUNIO DE 2014</t>
  </si>
  <si>
    <t>CUMPLIMIENTO META  FISICA(SPI)</t>
  </si>
  <si>
    <t xml:space="preserve">CRONOGRAMAS DE INVERSION
</t>
  </si>
  <si>
    <t>SECRETARIA DE  SISTEMAS OPERACIONALES - DESPACHO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</si>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</sst>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quot;$&quot;#&quot;.&quot;00"/>
    <numFmt numFmtId="173" formatCode="m\o\n\th\ d\,\ yyyy"/>
    <numFmt numFmtId="174" formatCode="#.00"/>
    <numFmt numFmtId="175" formatCode="#&quot;.&quot;00"/>
    <numFmt numFmtId="176" formatCode="#."/>
    <numFmt numFmtId="177" formatCode="#&quot;.&quot;"/>
    <numFmt numFmtId="178" formatCode="_ * #,##0_ ;_ * \-#,##0_ ;_ * &quot;-&quot;_ ;_ @_ "/>
    <numFmt numFmtId="179" formatCode="_-* ###,0&quot;.&quot;00\ _P_t_a_-;\-* ###,0&quot;.&quot;00\ _P_t_a_-;_-* &quot;-&quot;??\ _P_t_a_-;_-@_-"/>
    <numFmt numFmtId="180" formatCode="_-* #,##0.00\ _P_t_a_-;\-* #,##0.00\ _P_t_a_-;_-* &quot;-&quot;??\ _P_t_a_-;_-@_-"/>
    <numFmt numFmtId="181" formatCode="_ * ###,0&quot;.&quot;00_ ;_ * \-###,0&quot;.&quot;00_ ;_ * &quot;-&quot;??_ ;_ @_ "/>
    <numFmt numFmtId="182" formatCode="_ * #.##0.00_ ;_ * \-#.##0.00_ ;_ * &quot;-&quot;??_ ;_ @_ "/>
    <numFmt numFmtId="183" formatCode="_ &quot;$&quot;\ * #,##0.00_ ;_ &quot;$&quot;\ * \-#,##0.00_ ;_ &quot;$&quot;\ * &quot;-&quot;??_ ;_ @_ "/>
    <numFmt numFmtId="184" formatCode="[$-C0A]d\-mmm\-yy;@"/>
    <numFmt numFmtId="185" formatCode="%#.00"/>
    <numFmt numFmtId="186" formatCode="%#&quot;.&quot;00"/>
    <numFmt numFmtId="187" formatCode="[$-10C0A]#,##0.0;\(#,##0.0\)"/>
    <numFmt numFmtId="188" formatCode="[$-10C0A]#,##0;\(#,##0\)"/>
    <numFmt numFmtId="189" formatCode="[$-10C0A]#,##0.00;\(#,##0.00\)"/>
    <numFmt numFmtId="190" formatCode="#,##0.0_);\(#,##0.0\)"/>
    <numFmt numFmtId="191" formatCode="_(* #,##0.0_);_(* \(#,##0.0\);_(* &quot;-&quot;??_);_(@_)"/>
  </numFmts>
  <fonts count="75">
    <font>
      <sz val="8"/>
      <name val="Arial"/>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b/>
      <sz val="11"/>
      <color indexed="8"/>
      <name val="Calibri"/>
      <family val="2"/>
    </font>
    <font>
      <sz val="11"/>
      <color indexed="8"/>
      <name val="Calibri"/>
      <family val="2"/>
    </font>
    <font>
      <sz val="8"/>
      <name val="Arial"/>
      <family val="2"/>
    </font>
    <font>
      <sz val="8"/>
      <name val="Arial"/>
      <family val="2"/>
    </font>
    <font>
      <sz val="11"/>
      <color theme="0"/>
      <name val="Calibri"/>
      <family val="2"/>
      <scheme val="minor"/>
    </font>
    <font>
      <sz val="8"/>
      <color rgb="FFFF0000"/>
      <name val="Arial"/>
      <family val="2"/>
    </font>
    <font>
      <sz val="11"/>
      <color rgb="FF000000"/>
      <name val="Calibri"/>
      <family val="2"/>
    </font>
    <font>
      <b/>
      <sz val="8"/>
      <color rgb="FF000000"/>
      <name val="Arial"/>
      <family val="2"/>
    </font>
    <font>
      <sz val="8"/>
      <color rgb="FF000000"/>
      <name val="Arial"/>
      <family val="2"/>
    </font>
    <font>
      <b/>
      <sz val="9"/>
      <color rgb="FFFFFFFF"/>
      <name val="Arial"/>
      <family val="2"/>
    </font>
    <font>
      <b/>
      <sz val="8"/>
      <color rgb="FFFFFFFF"/>
      <name val="Arial"/>
      <family val="2"/>
    </font>
    <font>
      <b/>
      <sz val="10"/>
      <color rgb="FF000000"/>
      <name val="Arial"/>
      <family val="2"/>
    </font>
    <font>
      <sz val="1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color theme="1"/>
      <name val="Arial"/>
      <family val="2"/>
    </font>
    <font>
      <sz val="10"/>
      <color theme="1"/>
      <name val="Arial"/>
      <family val="2"/>
    </font>
    <font>
      <b/>
      <sz val="12"/>
      <color theme="0"/>
      <name val="Calibri"/>
      <family val="2"/>
      <scheme val="minor"/>
    </font>
    <font>
      <b/>
      <sz val="10"/>
      <color theme="0"/>
      <name val="Calibri"/>
      <family val="2"/>
      <scheme val="minor"/>
    </font>
    <font>
      <b/>
      <sz val="12"/>
      <name val="Arial"/>
      <family val="2"/>
    </font>
    <font>
      <sz val="8"/>
      <color theme="1"/>
      <name val="Calibri"/>
      <family val="2"/>
      <scheme val="minor"/>
    </font>
    <font>
      <sz val="10"/>
      <color theme="1"/>
      <name val="Calibri"/>
      <family val="2"/>
      <scheme val="minor"/>
    </font>
    <font>
      <sz val="9"/>
      <color theme="1"/>
      <name val="Calibri"/>
      <family val="2"/>
      <scheme val="minor"/>
    </font>
    <font>
      <sz val="8"/>
      <color theme="3"/>
      <name val="Arial"/>
      <family val="2"/>
    </font>
    <font>
      <b/>
      <sz val="11"/>
      <color indexed="52"/>
      <name val="Calibri"/>
      <family val="2"/>
      <scheme val="minor"/>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1"/>
      <color indexed="62"/>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5"/>
      <color theme="0"/>
      <name val="Calibri"/>
      <family val="2"/>
      <scheme val="minor"/>
    </font>
    <font>
      <b/>
      <sz val="14"/>
      <name val="Tahoma"/>
      <family val="2"/>
    </font>
    <font>
      <b/>
      <sz val="16"/>
      <name val="Arial"/>
      <family val="2"/>
    </font>
    <font>
      <b/>
      <sz val="14"/>
      <color theme="3"/>
      <name val="Tahoma"/>
      <family val="2"/>
    </font>
    <font>
      <sz val="11"/>
      <color indexed="8"/>
      <name val="Tahoma"/>
      <family val="2"/>
    </font>
    <font>
      <b/>
      <sz val="10"/>
      <color theme="0"/>
      <name val="Arial"/>
      <family val="2"/>
    </font>
    <font>
      <sz val="10"/>
      <color indexed="8"/>
      <name val="Tahoma"/>
      <family val="2"/>
    </font>
    <font>
      <b/>
      <sz val="12"/>
      <color theme="3"/>
      <name val="Arial"/>
      <family val="2"/>
    </font>
    <font>
      <sz val="14"/>
      <color theme="3"/>
      <name val="Tahoma"/>
      <family val="2"/>
    </font>
    <font>
      <sz val="10"/>
      <name val="Tahoma"/>
      <family val="2"/>
    </font>
    <font>
      <sz val="12"/>
      <name val="Arial"/>
      <family val="2"/>
    </font>
    <font>
      <sz val="9"/>
      <color rgb="FF000000"/>
      <name val="Calibri"/>
      <family val="2"/>
    </font>
    <font>
      <b/>
      <sz val="14"/>
      <color theme="0"/>
      <name val="Calibri"/>
      <family val="2"/>
      <scheme val="minor"/>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4"/>
      </patternFill>
    </fill>
    <fill>
      <patternFill patternType="solid">
        <fgColor theme="0"/>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8CADD4"/>
        <bgColor rgb="FF000000"/>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rgb="FF000000"/>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8" tint="0.79998168889431442"/>
        <bgColor indexed="65"/>
      </patternFill>
    </fill>
    <fill>
      <patternFill patternType="solid">
        <fgColor rgb="FFB0C4DE"/>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2" tint="-9.9978637043366805E-2"/>
        <bgColor indexed="0"/>
      </patternFill>
    </fill>
    <fill>
      <patternFill patternType="solid">
        <fgColor theme="0"/>
        <bgColor indexed="0"/>
      </patternFill>
    </fill>
    <fill>
      <patternFill patternType="solid">
        <fgColor theme="3" tint="0.79998168889431442"/>
        <bgColor indexed="64"/>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98">
    <xf numFmtId="0" fontId="0" fillId="0" borderId="0"/>
    <xf numFmtId="0" fontId="16" fillId="4" borderId="0" applyNumberFormat="0" applyBorder="0" applyAlignment="0" applyProtection="0"/>
    <xf numFmtId="167" fontId="3" fillId="0" borderId="0" applyFont="0" applyFill="0" applyBorder="0" applyAlignment="0" applyProtection="0"/>
    <xf numFmtId="43" fontId="15" fillId="0" borderId="0" applyFont="0" applyFill="0" applyBorder="0" applyAlignment="0" applyProtection="0"/>
    <xf numFmtId="169" fontId="3" fillId="0" borderId="0" applyFont="0" applyFill="0" applyBorder="0" applyAlignment="0" applyProtection="0"/>
    <xf numFmtId="164" fontId="4" fillId="0" borderId="0" applyFont="0" applyFill="0" applyBorder="0" applyAlignment="0" applyProtection="0"/>
    <xf numFmtId="0" fontId="4" fillId="0" borderId="0"/>
    <xf numFmtId="0" fontId="3" fillId="0" borderId="0"/>
    <xf numFmtId="0" fontId="4" fillId="0" borderId="0"/>
    <xf numFmtId="0" fontId="14" fillId="0" borderId="0"/>
    <xf numFmtId="0" fontId="2" fillId="0" borderId="0"/>
    <xf numFmtId="0" fontId="8" fillId="0" borderId="0"/>
    <xf numFmtId="0" fontId="3" fillId="0" borderId="0"/>
    <xf numFmtId="0" fontId="3" fillId="0" borderId="0"/>
    <xf numFmtId="0" fontId="3" fillId="0" borderId="0"/>
    <xf numFmtId="9" fontId="2"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9" fontId="13" fillId="0" borderId="0" applyFont="0" applyFill="0" applyBorder="0" applyAlignment="0" applyProtection="0"/>
    <xf numFmtId="0" fontId="1" fillId="25" borderId="0" applyNumberFormat="0" applyBorder="0" applyAlignment="0" applyProtection="0"/>
    <xf numFmtId="9" fontId="2" fillId="0" borderId="0" applyFont="0" applyFill="0" applyBorder="0" applyAlignment="0" applyProtection="0"/>
    <xf numFmtId="0" fontId="3" fillId="0" borderId="0"/>
    <xf numFmtId="0" fontId="1"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 fillId="25"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6" fillId="41"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25" fillId="32" borderId="0" applyNumberFormat="0" applyBorder="0" applyAlignment="0" applyProtection="0"/>
    <xf numFmtId="0" fontId="42" fillId="35" borderId="21" applyNumberFormat="0" applyAlignment="0" applyProtection="0"/>
    <xf numFmtId="0" fontId="43" fillId="35" borderId="26" applyNumberFormat="0" applyAlignment="0" applyProtection="0"/>
    <xf numFmtId="0" fontId="43" fillId="35" borderId="26" applyNumberFormat="0" applyAlignment="0" applyProtection="0"/>
    <xf numFmtId="0" fontId="43" fillId="35" borderId="26" applyNumberFormat="0" applyAlignment="0" applyProtection="0"/>
    <xf numFmtId="0" fontId="44" fillId="45" borderId="27" applyNumberFormat="0" applyAlignment="0" applyProtection="0"/>
    <xf numFmtId="0" fontId="45" fillId="0" borderId="28" applyNumberFormat="0" applyFill="0" applyAlignment="0" applyProtection="0"/>
    <xf numFmtId="4" fontId="46" fillId="0" borderId="0">
      <protection locked="0"/>
    </xf>
    <xf numFmtId="171" fontId="46" fillId="0" borderId="0">
      <protection locked="0"/>
    </xf>
    <xf numFmtId="172" fontId="46" fillId="0" borderId="0">
      <protection locked="0"/>
    </xf>
    <xf numFmtId="173" fontId="46" fillId="0" borderId="0">
      <protection locked="0"/>
    </xf>
    <xf numFmtId="0" fontId="47" fillId="0" borderId="0" applyNumberFormat="0" applyFill="0" applyBorder="0" applyAlignment="0" applyProtection="0"/>
    <xf numFmtId="0" fontId="16" fillId="46" borderId="0" applyNumberFormat="0" applyBorder="0" applyAlignment="0" applyProtection="0"/>
    <xf numFmtId="0" fontId="16" fillId="4"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2" borderId="0" applyNumberFormat="0" applyBorder="0" applyAlignment="0" applyProtection="0"/>
    <xf numFmtId="0" fontId="48" fillId="43" borderId="0" applyNumberFormat="0" applyBorder="0" applyAlignment="0" applyProtection="0"/>
    <xf numFmtId="0" fontId="16" fillId="49" borderId="0" applyNumberFormat="0" applyBorder="0" applyAlignment="0" applyProtection="0"/>
    <xf numFmtId="0" fontId="27" fillId="35" borderId="21" applyNumberFormat="0" applyAlignment="0" applyProtection="0"/>
    <xf numFmtId="0" fontId="49" fillId="36" borderId="26" applyNumberFormat="0" applyAlignment="0" applyProtection="0"/>
    <xf numFmtId="0" fontId="49" fillId="36" borderId="26" applyNumberFormat="0" applyAlignment="0" applyProtection="0"/>
    <xf numFmtId="0" fontId="49" fillId="36" borderId="26" applyNumberFormat="0" applyAlignment="0" applyProtection="0"/>
    <xf numFmtId="0" fontId="50"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46" fillId="0" borderId="0">
      <protection locked="0"/>
    </xf>
    <xf numFmtId="175" fontId="46" fillId="0" borderId="0">
      <protection locked="0"/>
    </xf>
    <xf numFmtId="176" fontId="51" fillId="0" borderId="0">
      <protection locked="0"/>
    </xf>
    <xf numFmtId="177" fontId="51" fillId="0" borderId="0">
      <protection locked="0"/>
    </xf>
    <xf numFmtId="176" fontId="51" fillId="0" borderId="0">
      <protection locked="0"/>
    </xf>
    <xf numFmtId="177" fontId="51" fillId="0" borderId="0">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26" fillId="31" borderId="0" applyNumberFormat="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1"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2" fontId="2"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0" fontId="55" fillId="23" borderId="0" applyNumberFormat="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3" fillId="0" borderId="0">
      <alignment wrapText="1"/>
    </xf>
    <xf numFmtId="0" fontId="2" fillId="0" borderId="0"/>
    <xf numFmtId="0" fontId="1" fillId="0" borderId="0"/>
    <xf numFmtId="0" fontId="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4"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37" fontId="3" fillId="0" borderId="0"/>
    <xf numFmtId="0" fontId="3" fillId="0" borderId="0"/>
    <xf numFmtId="0" fontId="2" fillId="0" borderId="0"/>
    <xf numFmtId="0" fontId="2" fillId="0" borderId="0"/>
    <xf numFmtId="0" fontId="2" fillId="0" borderId="0"/>
    <xf numFmtId="0" fontId="13" fillId="24" borderId="23"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185" fontId="46" fillId="0" borderId="0">
      <protection locked="0"/>
    </xf>
    <xf numFmtId="186" fontId="46" fillId="0" borderId="0">
      <protection locked="0"/>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8" fillId="35" borderId="22" applyNumberFormat="0" applyAlignment="0" applyProtection="0"/>
    <xf numFmtId="0" fontId="56" fillId="35" borderId="30" applyNumberFormat="0" applyAlignment="0" applyProtection="0"/>
    <xf numFmtId="0" fontId="56" fillId="35" borderId="30" applyNumberFormat="0" applyAlignment="0" applyProtection="0"/>
    <xf numFmtId="0" fontId="56" fillId="35" borderId="3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0" borderId="32"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61" fillId="0" borderId="0" applyNumberFormat="0" applyFill="0" applyBorder="0" applyAlignment="0" applyProtection="0"/>
    <xf numFmtId="0" fontId="30" fillId="0" borderId="34" applyNumberFormat="0" applyFill="0" applyAlignment="0" applyProtection="0"/>
    <xf numFmtId="0" fontId="12" fillId="0" borderId="34" applyNumberFormat="0" applyFill="0" applyAlignment="0" applyProtection="0"/>
    <xf numFmtId="0" fontId="12" fillId="0" borderId="34" applyNumberFormat="0" applyFill="0" applyAlignment="0" applyProtection="0"/>
    <xf numFmtId="0" fontId="12" fillId="0" borderId="34" applyNumberFormat="0" applyFill="0" applyAlignment="0" applyProtection="0"/>
  </cellStyleXfs>
  <cellXfs count="529">
    <xf numFmtId="0" fontId="0" fillId="0" borderId="0" xfId="0"/>
    <xf numFmtId="166" fontId="5" fillId="2" borderId="1" xfId="0" applyNumberFormat="1" applyFont="1" applyFill="1" applyBorder="1"/>
    <xf numFmtId="0" fontId="4" fillId="0" borderId="1" xfId="0" applyFont="1" applyFill="1" applyBorder="1"/>
    <xf numFmtId="165" fontId="4" fillId="0" borderId="1" xfId="0" applyNumberFormat="1" applyFont="1" applyFill="1" applyBorder="1"/>
    <xf numFmtId="166" fontId="4" fillId="0" borderId="1" xfId="0" applyNumberFormat="1" applyFont="1" applyFill="1" applyBorder="1"/>
    <xf numFmtId="0" fontId="4" fillId="0" borderId="0" xfId="0" applyFont="1"/>
    <xf numFmtId="3" fontId="5" fillId="2" borderId="1" xfId="0" applyNumberFormat="1" applyFont="1" applyFill="1" applyBorder="1"/>
    <xf numFmtId="166" fontId="5" fillId="3" borderId="1" xfId="0" applyNumberFormat="1" applyFont="1" applyFill="1" applyBorder="1"/>
    <xf numFmtId="3" fontId="5" fillId="3" borderId="1" xfId="0" applyNumberFormat="1" applyFont="1" applyFill="1" applyBorder="1"/>
    <xf numFmtId="3" fontId="4" fillId="0" borderId="1" xfId="0" applyNumberFormat="1" applyFont="1" applyFill="1" applyBorder="1"/>
    <xf numFmtId="0" fontId="4" fillId="0" borderId="0" xfId="0" applyFont="1" applyFill="1"/>
    <xf numFmtId="0" fontId="4" fillId="0" borderId="0" xfId="0" applyFont="1" applyBorder="1"/>
    <xf numFmtId="165" fontId="4" fillId="0" borderId="0" xfId="0" applyNumberFormat="1" applyFont="1" applyBorder="1"/>
    <xf numFmtId="165" fontId="4" fillId="0" borderId="0" xfId="0" applyNumberFormat="1" applyFont="1"/>
    <xf numFmtId="0" fontId="5" fillId="0" borderId="0" xfId="0" applyFont="1"/>
    <xf numFmtId="165" fontId="5" fillId="0" borderId="0" xfId="0" applyNumberFormat="1" applyFont="1"/>
    <xf numFmtId="166" fontId="4" fillId="0" borderId="1" xfId="0" applyNumberFormat="1" applyFont="1" applyBorder="1"/>
    <xf numFmtId="3" fontId="4" fillId="0" borderId="0" xfId="0" applyNumberFormat="1" applyFont="1"/>
    <xf numFmtId="166" fontId="4" fillId="0" borderId="1" xfId="15" applyNumberFormat="1" applyFont="1" applyFill="1" applyBorder="1"/>
    <xf numFmtId="165" fontId="4" fillId="0" borderId="0" xfId="0" applyNumberFormat="1" applyFont="1" applyFill="1"/>
    <xf numFmtId="165" fontId="4" fillId="0" borderId="0" xfId="0" applyNumberFormat="1" applyFont="1" applyFill="1" applyBorder="1"/>
    <xf numFmtId="3" fontId="4" fillId="0" borderId="0" xfId="0" applyNumberFormat="1" applyFont="1" applyFill="1"/>
    <xf numFmtId="3" fontId="0" fillId="0" borderId="0" xfId="0" applyNumberFormat="1"/>
    <xf numFmtId="0" fontId="8" fillId="0" borderId="0" xfId="13" applyFont="1"/>
    <xf numFmtId="3" fontId="4" fillId="0" borderId="1" xfId="4" applyNumberFormat="1" applyFont="1" applyFill="1" applyBorder="1" applyAlignment="1"/>
    <xf numFmtId="3" fontId="4" fillId="0" borderId="1" xfId="13" applyNumberFormat="1" applyFont="1" applyBorder="1"/>
    <xf numFmtId="3" fontId="4" fillId="0" borderId="6" xfId="15" applyNumberFormat="1" applyFont="1" applyBorder="1"/>
    <xf numFmtId="3" fontId="4" fillId="0" borderId="1" xfId="13" applyNumberFormat="1" applyFont="1" applyFill="1" applyBorder="1"/>
    <xf numFmtId="3" fontId="4" fillId="0" borderId="2" xfId="13" applyNumberFormat="1" applyFont="1" applyBorder="1"/>
    <xf numFmtId="166" fontId="4" fillId="0" borderId="1" xfId="4" applyNumberFormat="1" applyFont="1" applyFill="1" applyBorder="1" applyAlignment="1"/>
    <xf numFmtId="166" fontId="4" fillId="0" borderId="2" xfId="13" applyNumberFormat="1" applyFont="1" applyBorder="1"/>
    <xf numFmtId="166" fontId="4" fillId="0" borderId="1" xfId="13" applyNumberFormat="1" applyFont="1" applyBorder="1"/>
    <xf numFmtId="166" fontId="4" fillId="0" borderId="6" xfId="13" applyNumberFormat="1" applyFont="1" applyBorder="1"/>
    <xf numFmtId="3" fontId="0" fillId="0" borderId="1" xfId="0" applyNumberFormat="1" applyBorder="1"/>
    <xf numFmtId="3" fontId="4" fillId="0" borderId="1" xfId="0" applyNumberFormat="1" applyFont="1" applyBorder="1"/>
    <xf numFmtId="166" fontId="4" fillId="0" borderId="0" xfId="0" applyNumberFormat="1" applyFont="1"/>
    <xf numFmtId="3" fontId="4" fillId="0" borderId="4" xfId="15" applyNumberFormat="1" applyFont="1" applyBorder="1"/>
    <xf numFmtId="0" fontId="7" fillId="0" borderId="0" xfId="13" applyFont="1" applyFill="1" applyBorder="1" applyAlignment="1">
      <alignment horizontal="center"/>
    </xf>
    <xf numFmtId="0" fontId="7" fillId="0" borderId="0" xfId="13" applyFont="1" applyFill="1" applyBorder="1" applyAlignment="1"/>
    <xf numFmtId="0" fontId="4" fillId="0" borderId="0" xfId="13" applyFont="1" applyFill="1"/>
    <xf numFmtId="0" fontId="8" fillId="0" borderId="0" xfId="13" applyFont="1" applyFill="1"/>
    <xf numFmtId="3" fontId="4" fillId="0" borderId="1" xfId="13" applyNumberFormat="1" applyFont="1" applyFill="1" applyBorder="1" applyAlignment="1">
      <alignment horizontal="right"/>
    </xf>
    <xf numFmtId="166" fontId="4" fillId="0" borderId="1" xfId="13" applyNumberFormat="1" applyFont="1" applyFill="1" applyBorder="1" applyAlignment="1"/>
    <xf numFmtId="166" fontId="4" fillId="0" borderId="1" xfId="13" applyNumberFormat="1" applyFont="1" applyFill="1" applyBorder="1" applyAlignment="1">
      <alignment horizontal="center"/>
    </xf>
    <xf numFmtId="3" fontId="0" fillId="0" borderId="1" xfId="0" applyNumberFormat="1" applyFill="1" applyBorder="1"/>
    <xf numFmtId="3" fontId="5" fillId="0" borderId="0" xfId="0" applyNumberFormat="1" applyFont="1"/>
    <xf numFmtId="0" fontId="0" fillId="0" borderId="0" xfId="0" applyFill="1"/>
    <xf numFmtId="166" fontId="5" fillId="0" borderId="1" xfId="0" applyNumberFormat="1" applyFont="1" applyBorder="1"/>
    <xf numFmtId="166" fontId="0" fillId="0" borderId="1" xfId="0" applyNumberFormat="1" applyBorder="1"/>
    <xf numFmtId="0" fontId="4" fillId="0" borderId="1" xfId="0" applyFont="1" applyFill="1" applyBorder="1" applyAlignment="1">
      <alignment horizontal="left"/>
    </xf>
    <xf numFmtId="3" fontId="5" fillId="0" borderId="1" xfId="0" applyNumberFormat="1" applyFont="1" applyFill="1" applyBorder="1"/>
    <xf numFmtId="3" fontId="5" fillId="0" borderId="1" xfId="0" applyNumberFormat="1" applyFont="1" applyBorder="1"/>
    <xf numFmtId="0" fontId="8" fillId="0" borderId="0" xfId="13" applyFont="1" applyFill="1" applyBorder="1"/>
    <xf numFmtId="0" fontId="9" fillId="0" borderId="0" xfId="13" applyFont="1" applyFill="1" applyBorder="1"/>
    <xf numFmtId="3" fontId="4" fillId="0" borderId="6" xfId="0" applyNumberFormat="1" applyFont="1" applyBorder="1" applyAlignment="1"/>
    <xf numFmtId="3" fontId="7" fillId="0" borderId="0" xfId="13" applyNumberFormat="1" applyFont="1" applyFill="1" applyBorder="1" applyAlignment="1">
      <alignment horizontal="center"/>
    </xf>
    <xf numFmtId="3" fontId="7" fillId="0" borderId="0" xfId="13" applyNumberFormat="1" applyFont="1" applyFill="1" applyBorder="1" applyAlignment="1"/>
    <xf numFmtId="3" fontId="4" fillId="0" borderId="0" xfId="13" applyNumberFormat="1" applyFont="1" applyFill="1"/>
    <xf numFmtId="0" fontId="8" fillId="0" borderId="1" xfId="13" applyFont="1" applyFill="1" applyBorder="1" applyAlignment="1">
      <alignment horizontal="left"/>
    </xf>
    <xf numFmtId="3" fontId="4" fillId="0" borderId="1" xfId="13" applyNumberFormat="1" applyFont="1" applyFill="1" applyBorder="1" applyAlignment="1"/>
    <xf numFmtId="0" fontId="4" fillId="0" borderId="6" xfId="0" applyFont="1" applyFill="1" applyBorder="1"/>
    <xf numFmtId="3" fontId="5" fillId="0" borderId="1" xfId="12" applyNumberFormat="1" applyFont="1" applyFill="1" applyBorder="1" applyAlignment="1">
      <alignment vertical="center"/>
    </xf>
    <xf numFmtId="165" fontId="17" fillId="0" borderId="1" xfId="12" applyNumberFormat="1" applyFont="1" applyFill="1" applyBorder="1" applyAlignment="1">
      <alignment horizontal="right"/>
    </xf>
    <xf numFmtId="0" fontId="2" fillId="0" borderId="1" xfId="0" applyFont="1" applyFill="1" applyBorder="1"/>
    <xf numFmtId="165" fontId="2" fillId="0" borderId="1" xfId="0" applyNumberFormat="1" applyFont="1" applyFill="1" applyBorder="1" applyAlignment="1">
      <alignment horizontal="right"/>
    </xf>
    <xf numFmtId="3" fontId="2" fillId="0" borderId="0" xfId="0" applyNumberFormat="1" applyFont="1" applyFill="1" applyBorder="1" applyAlignment="1">
      <alignment horizontal="right"/>
    </xf>
    <xf numFmtId="165" fontId="2" fillId="0" borderId="1" xfId="12" applyNumberFormat="1" applyFont="1" applyFill="1" applyBorder="1" applyAlignment="1">
      <alignment horizontal="right"/>
    </xf>
    <xf numFmtId="166" fontId="2" fillId="0" borderId="1" xfId="12" applyNumberFormat="1" applyFont="1" applyFill="1" applyBorder="1" applyAlignment="1">
      <alignment vertical="center"/>
    </xf>
    <xf numFmtId="3" fontId="2" fillId="0" borderId="1" xfId="12" applyNumberFormat="1" applyFont="1" applyFill="1" applyBorder="1" applyAlignment="1">
      <alignment vertical="center"/>
    </xf>
    <xf numFmtId="3" fontId="2" fillId="0" borderId="0" xfId="12" applyNumberFormat="1" applyFont="1" applyFill="1" applyBorder="1"/>
    <xf numFmtId="165" fontId="2" fillId="0" borderId="1" xfId="12" applyNumberFormat="1" applyFont="1" applyFill="1" applyBorder="1"/>
    <xf numFmtId="166" fontId="2" fillId="0" borderId="1" xfId="15" applyNumberFormat="1" applyFont="1" applyFill="1" applyBorder="1" applyAlignment="1">
      <alignment vertical="center"/>
    </xf>
    <xf numFmtId="3" fontId="2" fillId="0" borderId="1" xfId="12" applyNumberFormat="1" applyFont="1" applyFill="1" applyBorder="1"/>
    <xf numFmtId="3" fontId="2" fillId="0" borderId="1" xfId="0" applyNumberFormat="1" applyFont="1" applyFill="1" applyBorder="1"/>
    <xf numFmtId="3" fontId="2" fillId="0" borderId="1" xfId="0" applyNumberFormat="1" applyFont="1" applyFill="1" applyBorder="1" applyAlignment="1">
      <alignment horizontal="right"/>
    </xf>
    <xf numFmtId="3" fontId="2" fillId="0" borderId="0" xfId="0" applyNumberFormat="1" applyFont="1" applyFill="1" applyBorder="1"/>
    <xf numFmtId="165" fontId="2" fillId="0" borderId="1" xfId="12" applyNumberFormat="1" applyFont="1" applyFill="1" applyBorder="1" applyAlignment="1">
      <alignment vertical="center"/>
    </xf>
    <xf numFmtId="0" fontId="7" fillId="0" borderId="0" xfId="13" applyFont="1" applyFill="1" applyBorder="1"/>
    <xf numFmtId="166" fontId="2" fillId="0" borderId="1" xfId="12" applyNumberFormat="1" applyFont="1" applyFill="1" applyBorder="1"/>
    <xf numFmtId="0" fontId="2" fillId="0" borderId="1" xfId="12" applyFont="1" applyFill="1" applyBorder="1"/>
    <xf numFmtId="0" fontId="2" fillId="0" borderId="1" xfId="12" applyFont="1" applyFill="1" applyBorder="1" applyAlignment="1">
      <alignment horizontal="right"/>
    </xf>
    <xf numFmtId="3" fontId="2" fillId="0" borderId="0" xfId="13" applyNumberFormat="1" applyFont="1" applyFill="1" applyBorder="1"/>
    <xf numFmtId="166" fontId="4" fillId="0" borderId="1" xfId="13" applyNumberFormat="1" applyFont="1" applyFill="1" applyBorder="1" applyAlignment="1">
      <alignment horizontal="right"/>
    </xf>
    <xf numFmtId="0" fontId="7" fillId="6" borderId="1" xfId="13" applyFont="1" applyFill="1" applyBorder="1" applyAlignment="1">
      <alignment horizontal="left"/>
    </xf>
    <xf numFmtId="3" fontId="5" fillId="6" borderId="1" xfId="13" applyNumberFormat="1" applyFont="1" applyFill="1" applyBorder="1" applyAlignment="1">
      <alignment horizontal="right"/>
    </xf>
    <xf numFmtId="166" fontId="5" fillId="6" borderId="1" xfId="0" applyNumberFormat="1" applyFont="1" applyFill="1" applyBorder="1"/>
    <xf numFmtId="166" fontId="5" fillId="6" borderId="1" xfId="13" applyNumberFormat="1" applyFont="1" applyFill="1" applyBorder="1" applyAlignment="1"/>
    <xf numFmtId="166" fontId="5" fillId="6" borderId="1" xfId="13" applyNumberFormat="1" applyFont="1" applyFill="1" applyBorder="1" applyAlignment="1">
      <alignment horizontal="center"/>
    </xf>
    <xf numFmtId="3" fontId="5" fillId="6" borderId="1" xfId="13" applyNumberFormat="1" applyFont="1" applyFill="1" applyBorder="1" applyAlignment="1"/>
    <xf numFmtId="166" fontId="5" fillId="6" borderId="1" xfId="13" applyNumberFormat="1" applyFont="1" applyFill="1" applyBorder="1" applyAlignment="1">
      <alignment horizontal="right"/>
    </xf>
    <xf numFmtId="3" fontId="5" fillId="6" borderId="1" xfId="0" applyNumberFormat="1" applyFont="1" applyFill="1" applyBorder="1"/>
    <xf numFmtId="3" fontId="5" fillId="6" borderId="6" xfId="0" applyNumberFormat="1" applyFont="1" applyFill="1" applyBorder="1" applyAlignment="1">
      <alignment horizontal="right"/>
    </xf>
    <xf numFmtId="3" fontId="5" fillId="6" borderId="6" xfId="0" applyNumberFormat="1" applyFont="1" applyFill="1" applyBorder="1" applyAlignment="1"/>
    <xf numFmtId="0" fontId="5" fillId="6" borderId="1" xfId="0" applyFont="1" applyFill="1" applyBorder="1" applyAlignment="1">
      <alignment horizontal="left"/>
    </xf>
    <xf numFmtId="165" fontId="5" fillId="6" borderId="1" xfId="0" applyNumberFormat="1" applyFont="1" applyFill="1" applyBorder="1"/>
    <xf numFmtId="166" fontId="5" fillId="6" borderId="1" xfId="15" applyNumberFormat="1" applyFont="1" applyFill="1" applyBorder="1"/>
    <xf numFmtId="0" fontId="5" fillId="6" borderId="1" xfId="0" applyFont="1" applyFill="1" applyBorder="1"/>
    <xf numFmtId="0" fontId="11" fillId="7" borderId="10" xfId="6" applyFont="1" applyFill="1" applyBorder="1"/>
    <xf numFmtId="3" fontId="5" fillId="7" borderId="1" xfId="0" applyNumberFormat="1" applyFont="1" applyFill="1" applyBorder="1"/>
    <xf numFmtId="166" fontId="5" fillId="7" borderId="1" xfId="0" applyNumberFormat="1" applyFont="1" applyFill="1" applyBorder="1"/>
    <xf numFmtId="0" fontId="6" fillId="8" borderId="1" xfId="13" applyFont="1" applyFill="1" applyBorder="1" applyAlignment="1">
      <alignment horizontal="center"/>
    </xf>
    <xf numFmtId="3" fontId="5" fillId="8" borderId="1" xfId="13" applyNumberFormat="1" applyFont="1" applyFill="1" applyBorder="1" applyAlignment="1">
      <alignment horizontal="right"/>
    </xf>
    <xf numFmtId="166" fontId="5" fillId="8" borderId="1" xfId="13" applyNumberFormat="1" applyFont="1" applyFill="1" applyBorder="1" applyAlignment="1">
      <alignment horizontal="right"/>
    </xf>
    <xf numFmtId="166" fontId="5" fillId="8" borderId="1" xfId="13" applyNumberFormat="1" applyFont="1" applyFill="1" applyBorder="1" applyAlignment="1"/>
    <xf numFmtId="166" fontId="5" fillId="8" borderId="6" xfId="13" applyNumberFormat="1" applyFont="1" applyFill="1" applyBorder="1" applyAlignment="1"/>
    <xf numFmtId="0" fontId="5" fillId="8" borderId="1" xfId="0" applyFont="1" applyFill="1" applyBorder="1" applyAlignment="1">
      <alignment horizontal="right"/>
    </xf>
    <xf numFmtId="165" fontId="5" fillId="8" borderId="1" xfId="0" applyNumberFormat="1" applyFont="1" applyFill="1" applyBorder="1"/>
    <xf numFmtId="166" fontId="5" fillId="8" borderId="1" xfId="0" applyNumberFormat="1" applyFont="1" applyFill="1" applyBorder="1"/>
    <xf numFmtId="166" fontId="5" fillId="8" borderId="1" xfId="15" applyNumberFormat="1" applyFont="1" applyFill="1" applyBorder="1"/>
    <xf numFmtId="3" fontId="5" fillId="8" borderId="1" xfId="0" applyNumberFormat="1" applyFont="1" applyFill="1" applyBorder="1"/>
    <xf numFmtId="0" fontId="5" fillId="9" borderId="1" xfId="0" applyFont="1" applyFill="1" applyBorder="1"/>
    <xf numFmtId="3" fontId="10" fillId="12" borderId="1" xfId="13" applyNumberFormat="1" applyFont="1" applyFill="1" applyBorder="1" applyAlignment="1">
      <alignment horizontal="right" vertical="center" wrapText="1"/>
    </xf>
    <xf numFmtId="166" fontId="10" fillId="12" borderId="1" xfId="13" applyNumberFormat="1" applyFont="1" applyFill="1" applyBorder="1" applyAlignment="1">
      <alignment horizontal="right" vertical="center" wrapText="1"/>
    </xf>
    <xf numFmtId="0" fontId="5" fillId="12" borderId="1" xfId="0" applyFont="1" applyFill="1" applyBorder="1" applyAlignment="1">
      <alignment horizontal="right"/>
    </xf>
    <xf numFmtId="165" fontId="5" fillId="12" borderId="1" xfId="0" applyNumberFormat="1" applyFont="1" applyFill="1" applyBorder="1"/>
    <xf numFmtId="166" fontId="5" fillId="12" borderId="1" xfId="0" applyNumberFormat="1" applyFont="1" applyFill="1" applyBorder="1"/>
    <xf numFmtId="166" fontId="5" fillId="12" borderId="1" xfId="15" applyNumberFormat="1" applyFont="1" applyFill="1" applyBorder="1"/>
    <xf numFmtId="166" fontId="5" fillId="12" borderId="16" xfId="0" applyNumberFormat="1" applyFont="1" applyFill="1" applyBorder="1"/>
    <xf numFmtId="3" fontId="19" fillId="12" borderId="16" xfId="11" applyNumberFormat="1" applyFont="1" applyFill="1" applyBorder="1" applyAlignment="1">
      <alignment horizontal="center" vertical="center" wrapText="1"/>
    </xf>
    <xf numFmtId="3" fontId="19" fillId="12" borderId="16" xfId="11" applyNumberFormat="1" applyFont="1" applyFill="1" applyBorder="1" applyAlignment="1">
      <alignment horizontal="right" vertical="center" wrapText="1"/>
    </xf>
    <xf numFmtId="166" fontId="19" fillId="12" borderId="16" xfId="11" applyNumberFormat="1" applyFont="1" applyFill="1" applyBorder="1" applyAlignment="1">
      <alignment horizontal="right" vertical="center" wrapText="1"/>
    </xf>
    <xf numFmtId="3" fontId="19" fillId="12" borderId="16" xfId="11" applyNumberFormat="1" applyFont="1" applyFill="1" applyBorder="1" applyAlignment="1">
      <alignment vertical="center" wrapText="1"/>
    </xf>
    <xf numFmtId="3" fontId="19" fillId="12" borderId="1" xfId="11" applyNumberFormat="1" applyFont="1" applyFill="1" applyBorder="1" applyAlignment="1">
      <alignment vertical="center"/>
    </xf>
    <xf numFmtId="166" fontId="19" fillId="12" borderId="1" xfId="15" applyNumberFormat="1" applyFont="1" applyFill="1" applyBorder="1" applyAlignment="1">
      <alignment horizontal="right" vertical="center"/>
    </xf>
    <xf numFmtId="166" fontId="19" fillId="12" borderId="14" xfId="11" applyNumberFormat="1" applyFont="1" applyFill="1" applyBorder="1" applyAlignment="1">
      <alignment horizontal="right" vertical="center"/>
    </xf>
    <xf numFmtId="3" fontId="5" fillId="9" borderId="1" xfId="13" applyNumberFormat="1" applyFont="1" applyFill="1" applyBorder="1"/>
    <xf numFmtId="166" fontId="5" fillId="9" borderId="1" xfId="13" applyNumberFormat="1" applyFont="1" applyFill="1" applyBorder="1"/>
    <xf numFmtId="166" fontId="5" fillId="9" borderId="1" xfId="4" applyNumberFormat="1" applyFont="1" applyFill="1" applyBorder="1" applyAlignment="1"/>
    <xf numFmtId="3" fontId="5" fillId="9" borderId="1" xfId="4" applyNumberFormat="1" applyFont="1" applyFill="1" applyBorder="1" applyAlignment="1"/>
    <xf numFmtId="0" fontId="5" fillId="9" borderId="1" xfId="0" applyFont="1" applyFill="1" applyBorder="1" applyAlignment="1">
      <alignment horizontal="left"/>
    </xf>
    <xf numFmtId="165" fontId="5" fillId="9" borderId="1" xfId="0" applyNumberFormat="1" applyFont="1" applyFill="1" applyBorder="1"/>
    <xf numFmtId="166" fontId="5" fillId="9" borderId="1" xfId="0" applyNumberFormat="1" applyFont="1" applyFill="1" applyBorder="1"/>
    <xf numFmtId="166" fontId="5" fillId="9" borderId="1" xfId="15" applyNumberFormat="1" applyFont="1" applyFill="1" applyBorder="1"/>
    <xf numFmtId="166" fontId="5" fillId="9" borderId="16" xfId="0" applyNumberFormat="1" applyFont="1" applyFill="1" applyBorder="1"/>
    <xf numFmtId="166" fontId="4" fillId="9" borderId="1" xfId="0" applyNumberFormat="1" applyFont="1" applyFill="1" applyBorder="1"/>
    <xf numFmtId="3" fontId="19" fillId="9" borderId="1" xfId="11" applyNumberFormat="1" applyFont="1" applyFill="1" applyBorder="1" applyAlignment="1">
      <alignment horizontal="left" vertical="center" wrapText="1"/>
    </xf>
    <xf numFmtId="3" fontId="19" fillId="9" borderId="1" xfId="11" applyNumberFormat="1" applyFont="1" applyFill="1" applyBorder="1" applyAlignment="1">
      <alignment horizontal="right" vertical="center" wrapText="1"/>
    </xf>
    <xf numFmtId="3" fontId="19" fillId="9" borderId="1" xfId="11" applyNumberFormat="1" applyFont="1" applyFill="1" applyBorder="1" applyAlignment="1">
      <alignment horizontal="right" vertical="center"/>
    </xf>
    <xf numFmtId="166" fontId="5" fillId="9" borderId="1" xfId="12" applyNumberFormat="1" applyFont="1" applyFill="1" applyBorder="1" applyAlignment="1">
      <alignment vertical="center"/>
    </xf>
    <xf numFmtId="3" fontId="19" fillId="9" borderId="16" xfId="11" applyNumberFormat="1" applyFont="1" applyFill="1" applyBorder="1" applyAlignment="1">
      <alignment vertical="center"/>
    </xf>
    <xf numFmtId="3" fontId="19" fillId="9" borderId="1" xfId="11" applyNumberFormat="1" applyFont="1" applyFill="1" applyBorder="1" applyAlignment="1">
      <alignment vertical="center"/>
    </xf>
    <xf numFmtId="166" fontId="19" fillId="9" borderId="1" xfId="11" applyNumberFormat="1" applyFont="1" applyFill="1" applyBorder="1" applyAlignment="1">
      <alignment horizontal="right" vertical="center"/>
    </xf>
    <xf numFmtId="166" fontId="19" fillId="9" borderId="1" xfId="15" applyNumberFormat="1" applyFont="1" applyFill="1" applyBorder="1" applyAlignment="1">
      <alignment horizontal="right" vertical="center"/>
    </xf>
    <xf numFmtId="3" fontId="19" fillId="9" borderId="16" xfId="11" applyNumberFormat="1" applyFont="1" applyFill="1" applyBorder="1" applyAlignment="1">
      <alignment horizontal="center" vertical="center"/>
    </xf>
    <xf numFmtId="3" fontId="5" fillId="9" borderId="1" xfId="12" applyNumberFormat="1" applyFont="1" applyFill="1" applyBorder="1" applyAlignment="1">
      <alignment horizontal="right" vertical="center"/>
    </xf>
    <xf numFmtId="166" fontId="19" fillId="9" borderId="14" xfId="11" applyNumberFormat="1" applyFont="1" applyFill="1" applyBorder="1" applyAlignment="1">
      <alignment horizontal="right" vertical="center"/>
    </xf>
    <xf numFmtId="3" fontId="19" fillId="9" borderId="1" xfId="11" applyNumberFormat="1" applyFont="1" applyFill="1" applyBorder="1" applyAlignment="1">
      <alignment vertical="center" wrapText="1"/>
    </xf>
    <xf numFmtId="3" fontId="20" fillId="9" borderId="1" xfId="11" applyNumberFormat="1" applyFont="1" applyFill="1" applyBorder="1" applyAlignment="1">
      <alignment vertical="center"/>
    </xf>
    <xf numFmtId="165" fontId="5" fillId="9" borderId="1" xfId="12" applyNumberFormat="1" applyFont="1" applyFill="1" applyBorder="1" applyAlignment="1">
      <alignment horizontal="right"/>
    </xf>
    <xf numFmtId="165" fontId="5" fillId="9" borderId="1" xfId="12" applyNumberFormat="1" applyFont="1" applyFill="1" applyBorder="1"/>
    <xf numFmtId="166" fontId="5" fillId="9" borderId="1" xfId="15" applyNumberFormat="1" applyFont="1" applyFill="1" applyBorder="1" applyAlignment="1">
      <alignment vertical="center"/>
    </xf>
    <xf numFmtId="165" fontId="5" fillId="9" borderId="1" xfId="0" applyNumberFormat="1" applyFont="1" applyFill="1" applyBorder="1" applyAlignment="1">
      <alignment horizontal="right"/>
    </xf>
    <xf numFmtId="166" fontId="2" fillId="9" borderId="1" xfId="12" applyNumberFormat="1" applyFont="1" applyFill="1" applyBorder="1" applyAlignment="1">
      <alignment vertical="center"/>
    </xf>
    <xf numFmtId="3" fontId="5" fillId="9" borderId="1" xfId="12" applyNumberFormat="1" applyFont="1" applyFill="1" applyBorder="1" applyAlignment="1">
      <alignment vertical="center"/>
    </xf>
    <xf numFmtId="0" fontId="5" fillId="8" borderId="1" xfId="0" applyFont="1" applyFill="1" applyBorder="1" applyAlignment="1">
      <alignment horizontal="left"/>
    </xf>
    <xf numFmtId="166" fontId="5" fillId="8" borderId="16" xfId="0" applyNumberFormat="1" applyFont="1" applyFill="1" applyBorder="1"/>
    <xf numFmtId="0" fontId="5" fillId="8" borderId="1" xfId="0" applyFont="1" applyFill="1" applyBorder="1"/>
    <xf numFmtId="166" fontId="4" fillId="8" borderId="1" xfId="0" applyNumberFormat="1" applyFont="1" applyFill="1" applyBorder="1"/>
    <xf numFmtId="3" fontId="19" fillId="13" borderId="16" xfId="11" applyNumberFormat="1" applyFont="1" applyFill="1" applyBorder="1" applyAlignment="1">
      <alignment horizontal="center" vertical="center" wrapText="1"/>
    </xf>
    <xf numFmtId="3" fontId="19" fillId="13" borderId="16" xfId="11" applyNumberFormat="1" applyFont="1" applyFill="1" applyBorder="1" applyAlignment="1">
      <alignment horizontal="right" vertical="center" wrapText="1"/>
    </xf>
    <xf numFmtId="166" fontId="19" fillId="13" borderId="16" xfId="11" applyNumberFormat="1" applyFont="1" applyFill="1" applyBorder="1" applyAlignment="1">
      <alignment horizontal="right" vertical="center" wrapText="1"/>
    </xf>
    <xf numFmtId="3" fontId="19" fillId="13" borderId="16" xfId="11" applyNumberFormat="1" applyFont="1" applyFill="1" applyBorder="1" applyAlignment="1">
      <alignment vertical="center" wrapText="1"/>
    </xf>
    <xf numFmtId="3" fontId="19" fillId="13" borderId="1" xfId="11" applyNumberFormat="1" applyFont="1" applyFill="1" applyBorder="1" applyAlignment="1">
      <alignment vertical="center"/>
    </xf>
    <xf numFmtId="166" fontId="19" fillId="13" borderId="1" xfId="11" applyNumberFormat="1" applyFont="1" applyFill="1" applyBorder="1" applyAlignment="1">
      <alignment horizontal="right" vertical="center"/>
    </xf>
    <xf numFmtId="3" fontId="19" fillId="13" borderId="16" xfId="11" applyNumberFormat="1" applyFont="1" applyFill="1" applyBorder="1" applyAlignment="1">
      <alignment vertical="center"/>
    </xf>
    <xf numFmtId="166" fontId="19" fillId="13" borderId="1" xfId="15" applyNumberFormat="1" applyFont="1" applyFill="1" applyBorder="1" applyAlignment="1">
      <alignment horizontal="right" vertical="center"/>
    </xf>
    <xf numFmtId="3" fontId="19" fillId="13" borderId="16" xfId="11" applyNumberFormat="1" applyFont="1" applyFill="1" applyBorder="1" applyAlignment="1">
      <alignment horizontal="center" vertical="center"/>
    </xf>
    <xf numFmtId="166" fontId="19" fillId="13" borderId="14" xfId="11" applyNumberFormat="1" applyFont="1" applyFill="1" applyBorder="1" applyAlignment="1">
      <alignment horizontal="right" vertical="center"/>
    </xf>
    <xf numFmtId="3" fontId="19" fillId="13" borderId="16" xfId="11" applyNumberFormat="1" applyFont="1" applyFill="1" applyBorder="1" applyAlignment="1">
      <alignment horizontal="right" vertical="center"/>
    </xf>
    <xf numFmtId="166" fontId="5" fillId="13" borderId="16" xfId="12" applyNumberFormat="1" applyFont="1" applyFill="1" applyBorder="1" applyAlignment="1">
      <alignment vertical="center"/>
    </xf>
    <xf numFmtId="165" fontId="5" fillId="13" borderId="1" xfId="12" applyNumberFormat="1" applyFont="1" applyFill="1" applyBorder="1" applyAlignment="1">
      <alignment horizontal="right"/>
    </xf>
    <xf numFmtId="0" fontId="7" fillId="13" borderId="1" xfId="11" applyFont="1" applyFill="1" applyBorder="1" applyAlignment="1">
      <alignment horizontal="center"/>
    </xf>
    <xf numFmtId="166" fontId="5" fillId="13" borderId="1" xfId="12" applyNumberFormat="1" applyFont="1" applyFill="1" applyBorder="1" applyAlignment="1">
      <alignment vertical="center"/>
    </xf>
    <xf numFmtId="166" fontId="5" fillId="13" borderId="1" xfId="15" applyNumberFormat="1" applyFont="1" applyFill="1" applyBorder="1" applyAlignment="1">
      <alignment vertical="center"/>
    </xf>
    <xf numFmtId="0" fontId="5" fillId="11" borderId="1" xfId="0" applyFont="1" applyFill="1" applyBorder="1" applyAlignment="1">
      <alignment horizontal="left"/>
    </xf>
    <xf numFmtId="165" fontId="5" fillId="11" borderId="1" xfId="12" applyNumberFormat="1" applyFont="1" applyFill="1" applyBorder="1" applyAlignment="1">
      <alignment horizontal="right"/>
    </xf>
    <xf numFmtId="166" fontId="5" fillId="11" borderId="1" xfId="12" applyNumberFormat="1" applyFont="1" applyFill="1" applyBorder="1" applyAlignment="1">
      <alignment vertical="center"/>
    </xf>
    <xf numFmtId="165" fontId="5" fillId="11" borderId="1" xfId="12" applyNumberFormat="1" applyFont="1" applyFill="1" applyBorder="1" applyAlignment="1"/>
    <xf numFmtId="166" fontId="5" fillId="11" borderId="1" xfId="15" applyNumberFormat="1" applyFont="1" applyFill="1" applyBorder="1" applyAlignment="1">
      <alignment vertical="center"/>
    </xf>
    <xf numFmtId="0" fontId="5" fillId="11" borderId="1" xfId="0" applyFont="1" applyFill="1" applyBorder="1"/>
    <xf numFmtId="165" fontId="5" fillId="11" borderId="1" xfId="0" applyNumberFormat="1" applyFont="1" applyFill="1" applyBorder="1" applyAlignment="1">
      <alignment horizontal="right"/>
    </xf>
    <xf numFmtId="3" fontId="5" fillId="11" borderId="1" xfId="12" applyNumberFormat="1" applyFont="1" applyFill="1" applyBorder="1" applyAlignment="1">
      <alignment vertical="center"/>
    </xf>
    <xf numFmtId="165" fontId="5" fillId="11" borderId="1" xfId="12" applyNumberFormat="1" applyFont="1" applyFill="1" applyBorder="1"/>
    <xf numFmtId="166" fontId="5" fillId="11" borderId="1" xfId="12" applyNumberFormat="1" applyFont="1" applyFill="1" applyBorder="1"/>
    <xf numFmtId="0" fontId="6" fillId="11" borderId="1" xfId="12" applyFont="1" applyFill="1" applyBorder="1"/>
    <xf numFmtId="3" fontId="5" fillId="11" borderId="1" xfId="12" applyNumberFormat="1" applyFont="1" applyFill="1" applyBorder="1"/>
    <xf numFmtId="0" fontId="5" fillId="0" borderId="0" xfId="0" applyFont="1" applyFill="1" applyBorder="1" applyAlignment="1">
      <alignment horizontal="center"/>
    </xf>
    <xf numFmtId="166" fontId="4" fillId="0" borderId="0" xfId="0" applyNumberFormat="1" applyFont="1" applyFill="1"/>
    <xf numFmtId="168" fontId="7" fillId="14" borderId="0" xfId="13" applyNumberFormat="1" applyFont="1" applyFill="1" applyBorder="1" applyAlignment="1">
      <alignment horizontal="center"/>
    </xf>
    <xf numFmtId="3" fontId="5" fillId="14" borderId="3" xfId="13" applyNumberFormat="1" applyFont="1" applyFill="1" applyBorder="1" applyAlignment="1">
      <alignment horizontal="center"/>
    </xf>
    <xf numFmtId="3" fontId="5" fillId="14" borderId="0" xfId="13" applyNumberFormat="1" applyFont="1" applyFill="1" applyBorder="1" applyAlignment="1">
      <alignment horizontal="center"/>
    </xf>
    <xf numFmtId="3" fontId="5" fillId="15" borderId="1" xfId="0" applyNumberFormat="1" applyFont="1" applyFill="1" applyBorder="1" applyAlignment="1">
      <alignment horizontal="center" vertical="center" wrapText="1"/>
    </xf>
    <xf numFmtId="3" fontId="5" fillId="15" borderId="1" xfId="13" applyNumberFormat="1" applyFont="1" applyFill="1" applyBorder="1" applyAlignment="1">
      <alignment horizontal="center" vertical="center" wrapText="1"/>
    </xf>
    <xf numFmtId="0" fontId="5" fillId="15" borderId="1" xfId="13" applyFont="1" applyFill="1" applyBorder="1" applyAlignment="1">
      <alignment horizontal="center" vertical="center"/>
    </xf>
    <xf numFmtId="3" fontId="2" fillId="0" borderId="1" xfId="4" applyNumberFormat="1" applyFont="1" applyFill="1" applyBorder="1" applyAlignment="1"/>
    <xf numFmtId="166" fontId="2" fillId="0" borderId="1" xfId="4" applyNumberFormat="1" applyFont="1" applyFill="1" applyBorder="1" applyAlignment="1"/>
    <xf numFmtId="3" fontId="2" fillId="0" borderId="1" xfId="13" applyNumberFormat="1" applyFont="1" applyFill="1" applyBorder="1"/>
    <xf numFmtId="166" fontId="2" fillId="0" borderId="1" xfId="13" applyNumberFormat="1" applyFont="1" applyFill="1" applyBorder="1"/>
    <xf numFmtId="0" fontId="2" fillId="0" borderId="6" xfId="0" applyFont="1" applyFill="1" applyBorder="1"/>
    <xf numFmtId="0" fontId="2" fillId="0" borderId="0" xfId="0" applyFont="1" applyFill="1" applyBorder="1"/>
    <xf numFmtId="3" fontId="2" fillId="0" borderId="2" xfId="13" applyNumberFormat="1" applyFont="1" applyFill="1" applyBorder="1"/>
    <xf numFmtId="166" fontId="2" fillId="0" borderId="2" xfId="13" applyNumberFormat="1" applyFont="1" applyFill="1" applyBorder="1"/>
    <xf numFmtId="0" fontId="5" fillId="16" borderId="1" xfId="13" applyFont="1" applyFill="1" applyBorder="1" applyAlignment="1">
      <alignment horizontal="center" vertical="center"/>
    </xf>
    <xf numFmtId="0" fontId="21" fillId="11" borderId="8" xfId="14" applyFont="1" applyFill="1" applyBorder="1" applyAlignment="1">
      <alignment horizontal="right" vertical="center" wrapText="1"/>
    </xf>
    <xf numFmtId="3" fontId="22" fillId="11" borderId="1" xfId="13" applyNumberFormat="1" applyFont="1" applyFill="1" applyBorder="1" applyAlignment="1">
      <alignment horizontal="right" vertical="center" wrapText="1"/>
    </xf>
    <xf numFmtId="166" fontId="22" fillId="11" borderId="1" xfId="13" applyNumberFormat="1" applyFont="1" applyFill="1" applyBorder="1" applyAlignment="1">
      <alignment horizontal="right" vertical="center" wrapText="1"/>
    </xf>
    <xf numFmtId="0" fontId="7" fillId="10" borderId="6" xfId="13" applyFont="1" applyFill="1" applyBorder="1" applyAlignment="1">
      <alignment horizontal="left" vertical="center" wrapText="1"/>
    </xf>
    <xf numFmtId="3" fontId="5" fillId="10" borderId="1" xfId="4" applyNumberFormat="1" applyFont="1" applyFill="1" applyBorder="1" applyAlignment="1"/>
    <xf numFmtId="166" fontId="5" fillId="10" borderId="1" xfId="4" applyNumberFormat="1" applyFont="1" applyFill="1" applyBorder="1" applyAlignment="1"/>
    <xf numFmtId="0" fontId="7" fillId="10" borderId="6" xfId="13" applyFont="1" applyFill="1" applyBorder="1" applyAlignment="1">
      <alignment horizontal="left" wrapText="1"/>
    </xf>
    <xf numFmtId="3" fontId="5" fillId="10" borderId="1" xfId="13" applyNumberFormat="1" applyFont="1" applyFill="1" applyBorder="1"/>
    <xf numFmtId="166" fontId="5" fillId="10" borderId="1" xfId="13" applyNumberFormat="1" applyFont="1" applyFill="1" applyBorder="1"/>
    <xf numFmtId="3" fontId="2" fillId="0" borderId="1" xfId="13" applyNumberFormat="1" applyFont="1" applyFill="1" applyBorder="1" applyAlignment="1">
      <alignment horizontal="right"/>
    </xf>
    <xf numFmtId="166" fontId="2" fillId="0" borderId="1" xfId="13" applyNumberFormat="1" applyFont="1" applyFill="1" applyBorder="1" applyAlignment="1"/>
    <xf numFmtId="3" fontId="2" fillId="0" borderId="6" xfId="0" applyNumberFormat="1" applyFont="1" applyFill="1" applyBorder="1" applyAlignment="1"/>
    <xf numFmtId="166" fontId="2" fillId="0" borderId="1" xfId="13" applyNumberFormat="1" applyFont="1" applyFill="1" applyBorder="1" applyAlignment="1">
      <alignment horizontal="center"/>
    </xf>
    <xf numFmtId="3" fontId="2" fillId="6" borderId="1" xfId="13" applyNumberFormat="1" applyFont="1" applyFill="1" applyBorder="1" applyAlignment="1">
      <alignment horizontal="right"/>
    </xf>
    <xf numFmtId="3" fontId="5" fillId="6" borderId="16" xfId="13" applyNumberFormat="1" applyFont="1" applyFill="1" applyBorder="1" applyAlignment="1">
      <alignment horizontal="right"/>
    </xf>
    <xf numFmtId="166" fontId="5" fillId="6" borderId="16" xfId="13" applyNumberFormat="1" applyFont="1" applyFill="1" applyBorder="1" applyAlignment="1"/>
    <xf numFmtId="166" fontId="5" fillId="6" borderId="16" xfId="13" applyNumberFormat="1" applyFont="1" applyFill="1" applyBorder="1" applyAlignment="1">
      <alignment horizontal="center"/>
    </xf>
    <xf numFmtId="3" fontId="19" fillId="17" borderId="1" xfId="11" applyNumberFormat="1" applyFont="1" applyFill="1" applyBorder="1" applyAlignment="1">
      <alignment horizontal="right" vertical="center"/>
    </xf>
    <xf numFmtId="166" fontId="19" fillId="17" borderId="1" xfId="11" applyNumberFormat="1" applyFont="1" applyFill="1" applyBorder="1" applyAlignment="1">
      <alignment horizontal="center" vertical="center"/>
    </xf>
    <xf numFmtId="3" fontId="19" fillId="17" borderId="1" xfId="11" applyNumberFormat="1" applyFont="1" applyFill="1" applyBorder="1" applyAlignment="1">
      <alignment horizontal="center" vertical="center"/>
    </xf>
    <xf numFmtId="166" fontId="19" fillId="17" borderId="14" xfId="11" applyNumberFormat="1" applyFont="1" applyFill="1" applyBorder="1" applyAlignment="1">
      <alignment horizontal="center" vertical="center"/>
    </xf>
    <xf numFmtId="165" fontId="5" fillId="18" borderId="1" xfId="0" applyNumberFormat="1" applyFont="1" applyFill="1" applyBorder="1" applyAlignment="1">
      <alignment horizontal="center" vertical="center" wrapText="1"/>
    </xf>
    <xf numFmtId="165" fontId="5" fillId="18" borderId="6" xfId="0" applyNumberFormat="1" applyFont="1" applyFill="1" applyBorder="1" applyAlignment="1">
      <alignment horizontal="center" vertical="center" wrapText="1"/>
    </xf>
    <xf numFmtId="165" fontId="5" fillId="18" borderId="4" xfId="0" applyNumberFormat="1" applyFont="1" applyFill="1" applyBorder="1" applyAlignment="1">
      <alignment horizontal="center" vertical="center" wrapText="1"/>
    </xf>
    <xf numFmtId="165" fontId="5" fillId="18" borderId="9" xfId="0" applyNumberFormat="1" applyFont="1" applyFill="1" applyBorder="1" applyAlignment="1">
      <alignment horizontal="center" vertical="center" wrapText="1"/>
    </xf>
    <xf numFmtId="0" fontId="5" fillId="18" borderId="1" xfId="0" applyFont="1" applyFill="1" applyBorder="1" applyAlignment="1">
      <alignment horizontal="center" vertical="center" wrapText="1"/>
    </xf>
    <xf numFmtId="165" fontId="5" fillId="18" borderId="15" xfId="0" applyNumberFormat="1" applyFont="1" applyFill="1" applyBorder="1" applyAlignment="1">
      <alignment horizontal="center" vertical="center" wrapText="1"/>
    </xf>
    <xf numFmtId="165" fontId="5" fillId="18" borderId="1" xfId="0" applyNumberFormat="1" applyFont="1" applyFill="1" applyBorder="1" applyAlignment="1">
      <alignment horizontal="center" wrapText="1"/>
    </xf>
    <xf numFmtId="0" fontId="5" fillId="18" borderId="1" xfId="0" applyFont="1" applyFill="1" applyBorder="1" applyAlignment="1">
      <alignment horizontal="center" wrapText="1"/>
    </xf>
    <xf numFmtId="165" fontId="5" fillId="18" borderId="16" xfId="0" applyNumberFormat="1" applyFont="1" applyFill="1" applyBorder="1" applyAlignment="1">
      <alignment horizontal="center" wrapText="1"/>
    </xf>
    <xf numFmtId="165" fontId="5" fillId="18" borderId="1" xfId="0" applyNumberFormat="1" applyFont="1" applyFill="1" applyBorder="1" applyAlignment="1">
      <alignment horizontal="center"/>
    </xf>
    <xf numFmtId="3" fontId="5" fillId="18" borderId="16" xfId="0" applyNumberFormat="1" applyFont="1" applyFill="1" applyBorder="1" applyAlignment="1">
      <alignment horizontal="right" wrapText="1"/>
    </xf>
    <xf numFmtId="165" fontId="5" fillId="18" borderId="1" xfId="0" applyNumberFormat="1" applyFont="1" applyFill="1" applyBorder="1" applyAlignment="1">
      <alignment wrapText="1"/>
    </xf>
    <xf numFmtId="166" fontId="19" fillId="10" borderId="1" xfId="11" applyNumberFormat="1" applyFont="1" applyFill="1" applyBorder="1" applyAlignment="1">
      <alignment horizontal="right" vertical="center"/>
    </xf>
    <xf numFmtId="0" fontId="0" fillId="0" borderId="0" xfId="0" applyBorder="1"/>
    <xf numFmtId="165" fontId="8" fillId="0" borderId="0" xfId="13" applyNumberFormat="1" applyFont="1" applyFill="1" applyBorder="1"/>
    <xf numFmtId="3" fontId="19" fillId="10" borderId="1" xfId="11" applyNumberFormat="1" applyFont="1" applyFill="1" applyBorder="1" applyAlignment="1">
      <alignment vertical="center"/>
    </xf>
    <xf numFmtId="165" fontId="2" fillId="9" borderId="1" xfId="12" applyNumberFormat="1" applyFont="1" applyFill="1" applyBorder="1"/>
    <xf numFmtId="166" fontId="19" fillId="12" borderId="1" xfId="11" applyNumberFormat="1" applyFont="1" applyFill="1" applyBorder="1" applyAlignment="1">
      <alignment horizontal="right" vertical="center"/>
    </xf>
    <xf numFmtId="3" fontId="4" fillId="0" borderId="0" xfId="4" applyNumberFormat="1" applyFont="1" applyFill="1" applyBorder="1" applyAlignment="1"/>
    <xf numFmtId="3" fontId="4" fillId="0" borderId="0" xfId="13" applyNumberFormat="1" applyFont="1" applyBorder="1"/>
    <xf numFmtId="0" fontId="4" fillId="0" borderId="0" xfId="0" applyFont="1" applyFill="1" applyBorder="1"/>
    <xf numFmtId="170" fontId="8" fillId="0" borderId="0" xfId="3" applyNumberFormat="1" applyFont="1"/>
    <xf numFmtId="170" fontId="4" fillId="0" borderId="0" xfId="3" applyNumberFormat="1" applyFont="1"/>
    <xf numFmtId="170" fontId="4" fillId="0" borderId="0" xfId="3" applyNumberFormat="1" applyFont="1" applyFill="1"/>
    <xf numFmtId="166" fontId="2" fillId="0" borderId="1" xfId="15" applyNumberFormat="1" applyFont="1" applyFill="1" applyBorder="1"/>
    <xf numFmtId="3" fontId="2" fillId="0" borderId="6" xfId="12" applyNumberFormat="1" applyFont="1" applyFill="1" applyBorder="1"/>
    <xf numFmtId="3" fontId="2" fillId="0" borderId="6" xfId="12" applyNumberFormat="1" applyFont="1" applyFill="1" applyBorder="1" applyAlignment="1">
      <alignment vertical="center"/>
    </xf>
    <xf numFmtId="165" fontId="8" fillId="0" borderId="1" xfId="13" applyNumberFormat="1" applyFont="1" applyFill="1" applyBorder="1"/>
    <xf numFmtId="170" fontId="4" fillId="0" borderId="6" xfId="3" applyNumberFormat="1" applyFont="1" applyBorder="1"/>
    <xf numFmtId="170" fontId="0" fillId="0" borderId="1" xfId="3" applyNumberFormat="1" applyFont="1" applyBorder="1"/>
    <xf numFmtId="165" fontId="5" fillId="12" borderId="1" xfId="12" applyNumberFormat="1" applyFont="1" applyFill="1" applyBorder="1"/>
    <xf numFmtId="165" fontId="2" fillId="8" borderId="1" xfId="12" applyNumberFormat="1" applyFont="1" applyFill="1" applyBorder="1"/>
    <xf numFmtId="3" fontId="5" fillId="21" borderId="1" xfId="0" applyNumberFormat="1" applyFont="1" applyFill="1" applyBorder="1"/>
    <xf numFmtId="166" fontId="5" fillId="21" borderId="1" xfId="0" applyNumberFormat="1" applyFont="1" applyFill="1" applyBorder="1"/>
    <xf numFmtId="0" fontId="5" fillId="19" borderId="6" xfId="0" applyFont="1" applyFill="1" applyBorder="1" applyAlignment="1">
      <alignment horizontal="center" vertical="center" wrapText="1"/>
    </xf>
    <xf numFmtId="0" fontId="5" fillId="19" borderId="9" xfId="0" applyFont="1" applyFill="1" applyBorder="1" applyAlignment="1">
      <alignment horizontal="center" vertical="center" wrapText="1"/>
    </xf>
    <xf numFmtId="3" fontId="5" fillId="19" borderId="1" xfId="0" applyNumberFormat="1" applyFont="1" applyFill="1" applyBorder="1" applyAlignment="1">
      <alignment horizontal="center" wrapText="1"/>
    </xf>
    <xf numFmtId="3" fontId="5" fillId="19" borderId="1" xfId="0" applyNumberFormat="1" applyFont="1" applyFill="1" applyBorder="1" applyAlignment="1">
      <alignment horizontal="center"/>
    </xf>
    <xf numFmtId="3" fontId="5" fillId="22" borderId="1" xfId="0" applyNumberFormat="1" applyFont="1" applyFill="1" applyBorder="1"/>
    <xf numFmtId="166" fontId="5" fillId="22" borderId="1" xfId="0" applyNumberFormat="1" applyFont="1" applyFill="1" applyBorder="1"/>
    <xf numFmtId="0" fontId="2" fillId="0" borderId="10" xfId="6" applyFont="1" applyBorder="1"/>
    <xf numFmtId="0" fontId="2" fillId="0" borderId="11" xfId="6" applyFont="1" applyBorder="1"/>
    <xf numFmtId="0" fontId="2" fillId="0" borderId="12" xfId="6" applyFont="1" applyBorder="1"/>
    <xf numFmtId="0" fontId="31" fillId="0" borderId="0" xfId="20" applyFont="1"/>
    <xf numFmtId="0" fontId="32" fillId="0" borderId="0" xfId="20" applyFont="1"/>
    <xf numFmtId="0" fontId="33" fillId="26" borderId="1" xfId="20" applyFont="1" applyFill="1" applyBorder="1" applyAlignment="1">
      <alignment horizontal="center" vertical="center" wrapText="1"/>
    </xf>
    <xf numFmtId="0" fontId="34" fillId="0" borderId="0" xfId="20" applyFont="1"/>
    <xf numFmtId="0" fontId="34" fillId="0" borderId="1" xfId="20" applyFont="1" applyBorder="1" applyAlignment="1">
      <alignment horizontal="center" vertical="center" wrapText="1"/>
    </xf>
    <xf numFmtId="0" fontId="34" fillId="0" borderId="1" xfId="20" applyFont="1" applyBorder="1" applyAlignment="1">
      <alignment vertical="center" wrapText="1"/>
    </xf>
    <xf numFmtId="0" fontId="1" fillId="0" borderId="0" xfId="20"/>
    <xf numFmtId="0" fontId="1" fillId="0" borderId="0" xfId="20" applyAlignment="1">
      <alignment horizontal="center"/>
    </xf>
    <xf numFmtId="0" fontId="2" fillId="0" borderId="0" xfId="21"/>
    <xf numFmtId="0" fontId="29" fillId="27" borderId="7" xfId="1" applyFont="1" applyFill="1" applyBorder="1" applyAlignment="1">
      <alignment horizontal="center" vertical="center" wrapText="1"/>
    </xf>
    <xf numFmtId="0" fontId="29" fillId="27" borderId="1" xfId="1" applyFont="1" applyFill="1" applyBorder="1" applyAlignment="1">
      <alignment horizontal="center" vertical="center" wrapText="1"/>
    </xf>
    <xf numFmtId="0" fontId="37" fillId="28" borderId="24" xfId="10" applyFont="1" applyFill="1" applyBorder="1" applyAlignment="1">
      <alignment horizontal="center"/>
    </xf>
    <xf numFmtId="9" fontId="37" fillId="28" borderId="24" xfId="22" applyNumberFormat="1" applyFont="1" applyFill="1" applyBorder="1" applyAlignment="1">
      <alignment horizontal="center" vertical="center" wrapText="1"/>
    </xf>
    <xf numFmtId="9" fontId="37" fillId="28" borderId="24" xfId="10" applyNumberFormat="1" applyFont="1" applyFill="1" applyBorder="1" applyAlignment="1">
      <alignment horizontal="center" vertical="center"/>
    </xf>
    <xf numFmtId="166" fontId="37" fillId="28" borderId="24" xfId="22" applyNumberFormat="1" applyFont="1" applyFill="1" applyBorder="1" applyAlignment="1">
      <alignment horizontal="center" vertical="center" wrapText="1"/>
    </xf>
    <xf numFmtId="9" fontId="37" fillId="28" borderId="24" xfId="23" applyFont="1" applyFill="1" applyBorder="1" applyAlignment="1">
      <alignment horizontal="center" vertical="center"/>
    </xf>
    <xf numFmtId="9" fontId="37" fillId="28" borderId="24" xfId="15" applyFont="1" applyFill="1" applyBorder="1" applyAlignment="1">
      <alignment horizontal="center" vertical="center" wrapText="1"/>
    </xf>
    <xf numFmtId="9" fontId="37" fillId="28" borderId="25" xfId="22" applyNumberFormat="1" applyFont="1" applyFill="1" applyBorder="1" applyAlignment="1">
      <alignment horizontal="center" vertical="center" wrapText="1"/>
    </xf>
    <xf numFmtId="9" fontId="2" fillId="0" borderId="0" xfId="21" applyNumberFormat="1"/>
    <xf numFmtId="0" fontId="30" fillId="5" borderId="24" xfId="24" applyFont="1" applyFill="1" applyBorder="1" applyAlignment="1">
      <alignment horizontal="left" wrapText="1"/>
    </xf>
    <xf numFmtId="9" fontId="1" fillId="5" borderId="24" xfId="24" applyNumberFormat="1" applyFill="1" applyBorder="1" applyAlignment="1">
      <alignment horizontal="center" vertical="center" wrapText="1"/>
    </xf>
    <xf numFmtId="166" fontId="8" fillId="0" borderId="24" xfId="10" applyNumberFormat="1" applyFont="1" applyFill="1" applyBorder="1" applyAlignment="1">
      <alignment horizontal="center" wrapText="1"/>
    </xf>
    <xf numFmtId="166" fontId="1" fillId="5" borderId="24" xfId="24" applyNumberFormat="1" applyFill="1" applyBorder="1" applyAlignment="1">
      <alignment horizontal="center" vertical="center" wrapText="1"/>
    </xf>
    <xf numFmtId="9" fontId="1" fillId="5" borderId="24" xfId="23" applyFont="1" applyFill="1" applyBorder="1" applyAlignment="1">
      <alignment horizontal="center" vertical="center" wrapText="1"/>
    </xf>
    <xf numFmtId="9" fontId="38" fillId="5" borderId="24" xfId="24" applyNumberFormat="1" applyFont="1" applyFill="1" applyBorder="1" applyAlignment="1">
      <alignment horizontal="center" vertical="center" wrapText="1"/>
    </xf>
    <xf numFmtId="9" fontId="1" fillId="5" borderId="24" xfId="24" applyNumberFormat="1" applyFill="1" applyBorder="1" applyAlignment="1">
      <alignment horizontal="center" wrapText="1"/>
    </xf>
    <xf numFmtId="9" fontId="37" fillId="28" borderId="0" xfId="22" applyNumberFormat="1" applyFont="1" applyFill="1" applyBorder="1" applyAlignment="1">
      <alignment horizontal="center" vertical="center" wrapText="1"/>
    </xf>
    <xf numFmtId="0" fontId="30" fillId="25" borderId="24" xfId="24" applyFont="1" applyBorder="1" applyAlignment="1">
      <alignment horizontal="left" wrapText="1"/>
    </xf>
    <xf numFmtId="9" fontId="1" fillId="25" borderId="24" xfId="24" applyNumberFormat="1" applyBorder="1" applyAlignment="1">
      <alignment horizontal="center" vertical="center" wrapText="1"/>
    </xf>
    <xf numFmtId="9" fontId="1" fillId="25" borderId="24" xfId="15" applyFont="1" applyFill="1" applyBorder="1" applyAlignment="1">
      <alignment horizontal="center" vertical="center" wrapText="1"/>
    </xf>
    <xf numFmtId="166" fontId="1" fillId="25" borderId="24" xfId="24" applyNumberFormat="1" applyBorder="1" applyAlignment="1">
      <alignment horizontal="center" vertical="center" wrapText="1"/>
    </xf>
    <xf numFmtId="9" fontId="1" fillId="25" borderId="24" xfId="23" applyFont="1" applyFill="1" applyBorder="1" applyAlignment="1">
      <alignment horizontal="center" vertical="center" wrapText="1"/>
    </xf>
    <xf numFmtId="9" fontId="38" fillId="25" borderId="24" xfId="24" applyNumberFormat="1" applyFont="1" applyBorder="1" applyAlignment="1">
      <alignment horizontal="center" vertical="center" wrapText="1"/>
    </xf>
    <xf numFmtId="9" fontId="1" fillId="25" borderId="24" xfId="24" applyNumberFormat="1" applyBorder="1" applyAlignment="1">
      <alignment horizontal="center" wrapText="1"/>
    </xf>
    <xf numFmtId="0" fontId="6" fillId="28" borderId="24" xfId="10" applyFont="1" applyFill="1" applyBorder="1" applyAlignment="1">
      <alignment horizontal="left"/>
    </xf>
    <xf numFmtId="0" fontId="39" fillId="25" borderId="24" xfId="24" applyFont="1" applyBorder="1" applyAlignment="1">
      <alignment horizontal="left" wrapText="1"/>
    </xf>
    <xf numFmtId="9" fontId="2" fillId="5" borderId="24" xfId="22" applyNumberFormat="1" applyFont="1" applyFill="1" applyBorder="1" applyAlignment="1">
      <alignment horizontal="center" vertical="center" wrapText="1"/>
    </xf>
    <xf numFmtId="0" fontId="2" fillId="0" borderId="24" xfId="10" applyFont="1" applyFill="1" applyBorder="1" applyAlignment="1">
      <alignment horizontal="left" wrapText="1"/>
    </xf>
    <xf numFmtId="9" fontId="8" fillId="0" borderId="24" xfId="22" applyNumberFormat="1" applyFont="1" applyFill="1" applyBorder="1" applyAlignment="1">
      <alignment horizontal="center" wrapText="1"/>
    </xf>
    <xf numFmtId="166" fontId="8" fillId="0" borderId="24" xfId="22" applyNumberFormat="1" applyFont="1" applyFill="1" applyBorder="1" applyAlignment="1">
      <alignment horizontal="center" wrapText="1"/>
    </xf>
    <xf numFmtId="9" fontId="8" fillId="0" borderId="24" xfId="10" applyNumberFormat="1" applyFont="1" applyFill="1" applyBorder="1" applyAlignment="1">
      <alignment horizontal="center" wrapText="1"/>
    </xf>
    <xf numFmtId="9" fontId="8" fillId="0" borderId="24" xfId="23" applyFont="1" applyFill="1" applyBorder="1" applyAlignment="1">
      <alignment horizontal="center" wrapText="1"/>
    </xf>
    <xf numFmtId="9" fontId="8" fillId="0" borderId="24" xfId="25" applyFont="1" applyFill="1" applyBorder="1" applyAlignment="1">
      <alignment horizontal="center" wrapText="1"/>
    </xf>
    <xf numFmtId="0" fontId="2" fillId="0" borderId="24" xfId="10" applyFont="1" applyFill="1" applyBorder="1" applyAlignment="1">
      <alignment wrapText="1"/>
    </xf>
    <xf numFmtId="0" fontId="1" fillId="25" borderId="24" xfId="24" applyBorder="1" applyAlignment="1">
      <alignment horizontal="left" wrapText="1"/>
    </xf>
    <xf numFmtId="9" fontId="1" fillId="25" borderId="24" xfId="15" applyFont="1" applyFill="1" applyBorder="1" applyAlignment="1">
      <alignment horizontal="center" wrapText="1"/>
    </xf>
    <xf numFmtId="166" fontId="1" fillId="25" borderId="24" xfId="15" applyNumberFormat="1" applyFont="1" applyFill="1" applyBorder="1" applyAlignment="1">
      <alignment horizontal="center" vertical="center" wrapText="1"/>
    </xf>
    <xf numFmtId="0" fontId="1" fillId="5" borderId="24" xfId="24" applyFont="1" applyFill="1" applyBorder="1" applyAlignment="1">
      <alignment horizontal="left" wrapText="1"/>
    </xf>
    <xf numFmtId="9" fontId="2" fillId="0" borderId="24" xfId="23" applyNumberFormat="1" applyFont="1" applyFill="1" applyBorder="1" applyAlignment="1">
      <alignment horizontal="center"/>
    </xf>
    <xf numFmtId="166" fontId="2" fillId="0" borderId="24" xfId="23" applyNumberFormat="1" applyFont="1" applyFill="1" applyBorder="1" applyAlignment="1">
      <alignment horizontal="center"/>
    </xf>
    <xf numFmtId="0" fontId="2" fillId="5" borderId="0" xfId="21" applyFill="1"/>
    <xf numFmtId="166" fontId="2" fillId="0" borderId="24" xfId="10" applyNumberFormat="1" applyFont="1" applyFill="1" applyBorder="1" applyAlignment="1">
      <alignment horizontal="left" wrapText="1"/>
    </xf>
    <xf numFmtId="166" fontId="1" fillId="25" borderId="24" xfId="15" applyNumberFormat="1" applyFont="1" applyFill="1" applyBorder="1" applyAlignment="1">
      <alignment horizontal="center" wrapText="1"/>
    </xf>
    <xf numFmtId="9" fontId="1" fillId="25" borderId="24" xfId="24" applyNumberFormat="1" applyFont="1" applyBorder="1" applyAlignment="1">
      <alignment horizontal="center" vertical="center" wrapText="1"/>
    </xf>
    <xf numFmtId="0" fontId="2" fillId="5" borderId="24" xfId="10" applyFont="1" applyFill="1" applyBorder="1" applyAlignment="1">
      <alignment horizontal="left" wrapText="1"/>
    </xf>
    <xf numFmtId="9" fontId="2" fillId="5" borderId="24" xfId="25" applyFont="1" applyFill="1" applyBorder="1" applyAlignment="1">
      <alignment horizontal="center" wrapText="1"/>
    </xf>
    <xf numFmtId="166" fontId="2" fillId="5" borderId="24" xfId="25" applyNumberFormat="1" applyFont="1" applyFill="1" applyBorder="1" applyAlignment="1">
      <alignment horizontal="center" wrapText="1"/>
    </xf>
    <xf numFmtId="9" fontId="1" fillId="25" borderId="24" xfId="25" applyFont="1" applyFill="1" applyBorder="1" applyAlignment="1">
      <alignment horizontal="center" wrapText="1"/>
    </xf>
    <xf numFmtId="166" fontId="1" fillId="25" borderId="24" xfId="25" applyNumberFormat="1" applyFont="1" applyFill="1" applyBorder="1" applyAlignment="1">
      <alignment horizontal="center" wrapText="1"/>
    </xf>
    <xf numFmtId="9" fontId="24" fillId="25" borderId="24" xfId="24" applyNumberFormat="1" applyFont="1" applyBorder="1" applyAlignment="1">
      <alignment horizontal="center" vertical="center" wrapText="1"/>
    </xf>
    <xf numFmtId="0" fontId="40" fillId="25" borderId="24" xfId="24" applyFont="1" applyBorder="1" applyAlignment="1">
      <alignment horizontal="left" wrapText="1"/>
    </xf>
    <xf numFmtId="0" fontId="5" fillId="29" borderId="13" xfId="10" applyFont="1" applyFill="1" applyBorder="1" applyAlignment="1">
      <alignment wrapText="1"/>
    </xf>
    <xf numFmtId="0" fontId="5" fillId="29" borderId="3" xfId="10" applyFont="1" applyFill="1" applyBorder="1" applyAlignment="1">
      <alignment wrapText="1"/>
    </xf>
    <xf numFmtId="166" fontId="7" fillId="29" borderId="3" xfId="10" applyNumberFormat="1" applyFont="1" applyFill="1" applyBorder="1" applyAlignment="1">
      <alignment wrapText="1"/>
    </xf>
    <xf numFmtId="9" fontId="7" fillId="29" borderId="16" xfId="10" applyNumberFormat="1" applyFont="1" applyFill="1" applyBorder="1" applyAlignment="1">
      <alignment wrapText="1"/>
    </xf>
    <xf numFmtId="9" fontId="5" fillId="29" borderId="16" xfId="22" applyNumberFormat="1" applyFont="1" applyFill="1" applyBorder="1" applyAlignment="1">
      <alignment wrapText="1"/>
    </xf>
    <xf numFmtId="9" fontId="5" fillId="29" borderId="16" xfId="22" applyFont="1" applyFill="1" applyBorder="1" applyAlignment="1">
      <alignment wrapText="1"/>
    </xf>
    <xf numFmtId="166" fontId="1" fillId="25" borderId="24" xfId="24" applyNumberFormat="1" applyBorder="1" applyAlignment="1">
      <alignment horizontal="left" vertical="center" wrapText="1"/>
    </xf>
    <xf numFmtId="166" fontId="1" fillId="25" borderId="25" xfId="24" applyNumberFormat="1" applyBorder="1" applyAlignment="1">
      <alignment horizontal="center" vertical="center" wrapText="1"/>
    </xf>
    <xf numFmtId="9" fontId="1" fillId="25" borderId="25" xfId="25" applyFont="1" applyFill="1" applyBorder="1" applyAlignment="1">
      <alignment horizontal="center" vertical="center" wrapText="1"/>
    </xf>
    <xf numFmtId="166" fontId="38" fillId="25" borderId="24" xfId="24" applyNumberFormat="1" applyFont="1" applyBorder="1" applyAlignment="1">
      <alignment horizontal="center" vertical="center" wrapText="1"/>
    </xf>
    <xf numFmtId="9" fontId="39" fillId="25" borderId="24" xfId="24" applyNumberFormat="1" applyFont="1" applyBorder="1" applyAlignment="1">
      <alignment horizontal="center" vertical="center" wrapText="1"/>
    </xf>
    <xf numFmtId="9" fontId="1" fillId="25" borderId="24" xfId="25" applyFont="1" applyFill="1" applyBorder="1" applyAlignment="1">
      <alignment horizontal="center" vertical="center" wrapText="1"/>
    </xf>
    <xf numFmtId="9" fontId="24" fillId="25" borderId="24" xfId="25" applyFont="1" applyFill="1" applyBorder="1" applyAlignment="1">
      <alignment horizontal="center" wrapText="1"/>
    </xf>
    <xf numFmtId="0" fontId="2" fillId="0" borderId="0" xfId="10" applyFont="1" applyAlignment="1">
      <alignment wrapText="1"/>
    </xf>
    <xf numFmtId="9" fontId="8" fillId="0" borderId="0" xfId="10" applyNumberFormat="1" applyFont="1" applyFill="1" applyBorder="1" applyAlignment="1">
      <alignment wrapText="1"/>
    </xf>
    <xf numFmtId="9" fontId="2" fillId="0" borderId="0" xfId="22" applyFont="1" applyAlignment="1">
      <alignment wrapText="1"/>
    </xf>
    <xf numFmtId="0" fontId="3" fillId="0" borderId="0" xfId="26" applyAlignment="1">
      <alignment wrapText="1"/>
    </xf>
    <xf numFmtId="9" fontId="2" fillId="0" borderId="0" xfId="22" applyFont="1" applyBorder="1" applyAlignment="1">
      <alignment wrapText="1"/>
    </xf>
    <xf numFmtId="0" fontId="41" fillId="0" borderId="0" xfId="10" applyFont="1"/>
    <xf numFmtId="165" fontId="2" fillId="0" borderId="0" xfId="10" applyNumberFormat="1" applyFont="1" applyFill="1"/>
    <xf numFmtId="0" fontId="2" fillId="0" borderId="0" xfId="10" applyFont="1"/>
    <xf numFmtId="0" fontId="3" fillId="0" borderId="0" xfId="26"/>
    <xf numFmtId="0" fontId="41" fillId="0" borderId="0" xfId="10" applyFont="1" applyAlignment="1">
      <alignment vertical="center"/>
    </xf>
    <xf numFmtId="0" fontId="29" fillId="27" borderId="36" xfId="1" applyFont="1" applyFill="1" applyBorder="1" applyAlignment="1">
      <alignment horizontal="center" vertical="center" wrapText="1"/>
    </xf>
    <xf numFmtId="0" fontId="29" fillId="27" borderId="37" xfId="1" applyFont="1" applyFill="1" applyBorder="1" applyAlignment="1">
      <alignment horizontal="center" vertical="center"/>
    </xf>
    <xf numFmtId="0" fontId="29" fillId="27" borderId="41" xfId="1" applyFont="1" applyFill="1" applyBorder="1" applyAlignment="1">
      <alignment horizontal="center" vertical="center" wrapText="1"/>
    </xf>
    <xf numFmtId="0" fontId="16" fillId="4" borderId="37" xfId="1" applyBorder="1" applyAlignment="1">
      <alignment horizontal="center" vertical="center" wrapText="1"/>
    </xf>
    <xf numFmtId="0" fontId="16" fillId="4" borderId="41" xfId="1" applyBorder="1" applyAlignment="1">
      <alignment horizontal="center" vertical="center" wrapText="1"/>
    </xf>
    <xf numFmtId="9" fontId="0" fillId="0" borderId="0" xfId="454" applyFont="1"/>
    <xf numFmtId="9" fontId="63" fillId="51" borderId="41" xfId="0" applyNumberFormat="1" applyFont="1" applyFill="1" applyBorder="1" applyAlignment="1" applyProtection="1">
      <alignment horizontal="center" vertical="center" wrapText="1" readingOrder="1"/>
      <protection locked="0"/>
    </xf>
    <xf numFmtId="9" fontId="63" fillId="51" borderId="0" xfId="0" applyNumberFormat="1" applyFont="1" applyFill="1" applyBorder="1" applyAlignment="1" applyProtection="1">
      <alignment horizontal="center" vertical="center" wrapText="1" readingOrder="1"/>
      <protection locked="0"/>
    </xf>
    <xf numFmtId="0" fontId="63" fillId="52" borderId="0" xfId="0" applyFont="1" applyFill="1" applyBorder="1" applyAlignment="1" applyProtection="1">
      <alignment horizontal="center" vertical="center" wrapText="1" readingOrder="1"/>
      <protection locked="0"/>
    </xf>
    <xf numFmtId="0" fontId="0" fillId="0" borderId="0" xfId="0" applyAlignment="1"/>
    <xf numFmtId="0" fontId="67" fillId="5" borderId="0" xfId="0" applyFont="1" applyFill="1" applyBorder="1" applyAlignment="1">
      <alignment horizontal="center" vertical="center"/>
    </xf>
    <xf numFmtId="0" fontId="67" fillId="5" borderId="7" xfId="0" applyFont="1" applyFill="1" applyBorder="1" applyAlignment="1">
      <alignment horizontal="center" vertical="center"/>
    </xf>
    <xf numFmtId="0" fontId="3" fillId="54" borderId="1" xfId="0" applyFont="1" applyFill="1" applyBorder="1" applyAlignment="1">
      <alignment horizontal="center" vertical="center"/>
    </xf>
    <xf numFmtId="0" fontId="3" fillId="54" borderId="1" xfId="0" applyFont="1" applyFill="1" applyBorder="1" applyAlignment="1">
      <alignment horizontal="center" vertical="center" wrapText="1"/>
    </xf>
    <xf numFmtId="0" fontId="3" fillId="55" borderId="1"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7" xfId="0" applyFont="1" applyFill="1" applyBorder="1" applyAlignment="1">
      <alignment horizontal="center" vertical="center"/>
    </xf>
    <xf numFmtId="187" fontId="68" fillId="52" borderId="1" xfId="0" applyNumberFormat="1" applyFont="1" applyFill="1" applyBorder="1" applyAlignment="1" applyProtection="1">
      <alignment horizontal="center" vertical="center" wrapText="1" readingOrder="1"/>
      <protection locked="0"/>
    </xf>
    <xf numFmtId="166" fontId="68" fillId="52" borderId="1" xfId="454" applyNumberFormat="1" applyFont="1" applyFill="1" applyBorder="1" applyAlignment="1" applyProtection="1">
      <alignment horizontal="center" vertical="center" wrapText="1" readingOrder="1"/>
      <protection locked="0"/>
    </xf>
    <xf numFmtId="188" fontId="68" fillId="52" borderId="1" xfId="0" applyNumberFormat="1" applyFont="1" applyFill="1" applyBorder="1" applyAlignment="1" applyProtection="1">
      <alignment horizontal="center" vertical="center" wrapText="1" readingOrder="1"/>
      <protection locked="0"/>
    </xf>
    <xf numFmtId="10" fontId="68" fillId="52" borderId="1" xfId="454" applyNumberFormat="1" applyFont="1" applyFill="1" applyBorder="1" applyAlignment="1" applyProtection="1">
      <alignment horizontal="center" vertical="center" wrapText="1" readingOrder="1"/>
      <protection locked="0"/>
    </xf>
    <xf numFmtId="187" fontId="68" fillId="52" borderId="0" xfId="0" applyNumberFormat="1" applyFont="1" applyFill="1" applyBorder="1" applyAlignment="1" applyProtection="1">
      <alignment horizontal="center" vertical="center" wrapText="1" readingOrder="1"/>
      <protection locked="0"/>
    </xf>
    <xf numFmtId="187" fontId="68" fillId="52" borderId="7" xfId="0" applyNumberFormat="1" applyFont="1" applyFill="1" applyBorder="1" applyAlignment="1" applyProtection="1">
      <alignment horizontal="center" vertical="center" wrapText="1" readingOrder="1"/>
      <protection locked="0"/>
    </xf>
    <xf numFmtId="187" fontId="68" fillId="0" borderId="0" xfId="0" applyNumberFormat="1" applyFont="1" applyFill="1" applyBorder="1" applyAlignment="1" applyProtection="1">
      <alignment horizontal="center" vertical="center" wrapText="1" readingOrder="1"/>
      <protection locked="0"/>
    </xf>
    <xf numFmtId="166" fontId="68" fillId="0" borderId="0" xfId="454" applyNumberFormat="1" applyFont="1" applyFill="1" applyBorder="1" applyAlignment="1" applyProtection="1">
      <alignment horizontal="center" vertical="center" wrapText="1" readingOrder="1"/>
      <protection locked="0"/>
    </xf>
    <xf numFmtId="0" fontId="0" fillId="0" borderId="8" xfId="0" applyBorder="1"/>
    <xf numFmtId="0" fontId="0" fillId="0" borderId="7" xfId="0" applyBorder="1"/>
    <xf numFmtId="0" fontId="64" fillId="0" borderId="0" xfId="0" applyFont="1" applyBorder="1" applyAlignment="1"/>
    <xf numFmtId="0" fontId="0" fillId="0" borderId="0" xfId="0" applyBorder="1" applyAlignment="1"/>
    <xf numFmtId="0" fontId="0" fillId="0" borderId="8" xfId="0" applyFill="1" applyBorder="1"/>
    <xf numFmtId="0" fontId="0" fillId="0" borderId="0" xfId="0" applyFill="1" applyBorder="1"/>
    <xf numFmtId="0" fontId="0" fillId="0" borderId="7" xfId="0" applyFill="1" applyBorder="1"/>
    <xf numFmtId="189" fontId="68" fillId="0" borderId="0" xfId="0" applyNumberFormat="1" applyFont="1" applyFill="1" applyBorder="1" applyAlignment="1" applyProtection="1">
      <alignment horizontal="center" vertical="center" wrapText="1" readingOrder="1"/>
      <protection locked="0"/>
    </xf>
    <xf numFmtId="1" fontId="68" fillId="0" borderId="0" xfId="454" applyNumberFormat="1" applyFont="1" applyFill="1" applyBorder="1" applyAlignment="1" applyProtection="1">
      <alignment horizontal="center" vertical="center" wrapText="1" readingOrder="1"/>
      <protection locked="0"/>
    </xf>
    <xf numFmtId="9" fontId="68" fillId="0" borderId="0" xfId="454" applyFont="1" applyFill="1" applyBorder="1" applyAlignment="1" applyProtection="1">
      <alignment horizontal="center" vertical="center" wrapText="1" readingOrder="1"/>
      <protection locked="0"/>
    </xf>
    <xf numFmtId="0" fontId="70" fillId="52" borderId="0" xfId="0" applyFont="1" applyFill="1" applyBorder="1" applyAlignment="1" applyProtection="1">
      <alignment horizontal="left" vertical="center" wrapText="1" readingOrder="1"/>
      <protection locked="0"/>
    </xf>
    <xf numFmtId="0" fontId="66" fillId="52" borderId="44" xfId="0" applyFont="1" applyFill="1" applyBorder="1" applyAlignment="1" applyProtection="1">
      <alignment horizontal="left" vertical="center" wrapText="1" readingOrder="1"/>
      <protection locked="0"/>
    </xf>
    <xf numFmtId="0" fontId="66" fillId="52" borderId="44" xfId="0" applyFont="1" applyFill="1" applyBorder="1" applyAlignment="1" applyProtection="1">
      <alignment vertical="center" wrapText="1" readingOrder="1"/>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189" fontId="68" fillId="52" borderId="1" xfId="0" applyNumberFormat="1" applyFont="1" applyFill="1" applyBorder="1" applyAlignment="1" applyProtection="1">
      <alignment horizontal="center" vertical="center" wrapText="1" readingOrder="1"/>
      <protection locked="0"/>
    </xf>
    <xf numFmtId="190" fontId="68" fillId="52" borderId="1" xfId="0" applyNumberFormat="1" applyFont="1" applyFill="1" applyBorder="1" applyAlignment="1" applyProtection="1">
      <alignment horizontal="center" vertical="center" wrapText="1" readingOrder="1"/>
      <protection locked="0"/>
    </xf>
    <xf numFmtId="39" fontId="71" fillId="52" borderId="1" xfId="0" applyNumberFormat="1" applyFont="1" applyFill="1" applyBorder="1" applyAlignment="1" applyProtection="1">
      <alignment horizontal="center" vertical="center" wrapText="1" readingOrder="1"/>
      <protection locked="0"/>
    </xf>
    <xf numFmtId="39" fontId="0" fillId="0" borderId="0" xfId="0" applyNumberFormat="1" applyBorder="1"/>
    <xf numFmtId="0" fontId="3" fillId="56" borderId="0" xfId="0" applyFont="1" applyFill="1" applyBorder="1" applyAlignment="1">
      <alignment vertical="center" wrapText="1"/>
    </xf>
    <xf numFmtId="9" fontId="0" fillId="0" borderId="0" xfId="454" applyFont="1" applyFill="1" applyBorder="1"/>
    <xf numFmtId="0" fontId="0" fillId="0" borderId="3" xfId="0" applyBorder="1"/>
    <xf numFmtId="0" fontId="0" fillId="0" borderId="3" xfId="0" applyFill="1" applyBorder="1"/>
    <xf numFmtId="0" fontId="0" fillId="0" borderId="13" xfId="0" applyFill="1" applyBorder="1"/>
    <xf numFmtId="0" fontId="0" fillId="0" borderId="14" xfId="0" applyFill="1" applyBorder="1"/>
    <xf numFmtId="0" fontId="8" fillId="0" borderId="0" xfId="0" applyFont="1"/>
    <xf numFmtId="191" fontId="0" fillId="0" borderId="0" xfId="231" applyNumberFormat="1" applyFont="1"/>
    <xf numFmtId="10" fontId="0" fillId="0" borderId="0" xfId="0" applyNumberFormat="1"/>
    <xf numFmtId="0" fontId="29" fillId="4" borderId="19" xfId="1" applyFont="1" applyBorder="1" applyAlignment="1">
      <alignment horizontal="center" vertical="center" wrapText="1"/>
    </xf>
    <xf numFmtId="0" fontId="18" fillId="0" borderId="48" xfId="0" applyFont="1" applyBorder="1" applyAlignment="1">
      <alignment vertical="center" wrapText="1"/>
    </xf>
    <xf numFmtId="0" fontId="18" fillId="0" borderId="49" xfId="0" applyFont="1" applyBorder="1" applyAlignment="1">
      <alignment horizontal="center" vertical="center" wrapText="1"/>
    </xf>
    <xf numFmtId="9" fontId="18" fillId="0" borderId="49" xfId="15" applyFont="1" applyBorder="1" applyAlignment="1">
      <alignment horizontal="center" vertical="center" wrapText="1"/>
    </xf>
    <xf numFmtId="0" fontId="18" fillId="0" borderId="49" xfId="0" applyFont="1" applyBorder="1" applyAlignment="1">
      <alignment horizontal="center" vertical="center"/>
    </xf>
    <xf numFmtId="9" fontId="74" fillId="4" borderId="0" xfId="1" applyNumberFormat="1" applyFont="1" applyAlignment="1">
      <alignment horizontal="center"/>
    </xf>
    <xf numFmtId="0" fontId="18" fillId="5" borderId="48" xfId="0" applyFont="1" applyFill="1" applyBorder="1" applyAlignment="1">
      <alignment vertical="center" wrapText="1"/>
    </xf>
    <xf numFmtId="0" fontId="18" fillId="5" borderId="49" xfId="0" applyFont="1" applyFill="1" applyBorder="1" applyAlignment="1">
      <alignment horizontal="center" vertical="center" wrapText="1"/>
    </xf>
    <xf numFmtId="9" fontId="18" fillId="5" borderId="49" xfId="15" applyFont="1" applyFill="1" applyBorder="1" applyAlignment="1">
      <alignment horizontal="center" vertical="center" wrapText="1"/>
    </xf>
    <xf numFmtId="9" fontId="40" fillId="25" borderId="24" xfId="15" applyFont="1" applyFill="1" applyBorder="1" applyAlignment="1">
      <alignment horizontal="center" wrapText="1"/>
    </xf>
    <xf numFmtId="0" fontId="5" fillId="18" borderId="6"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9" xfId="0" applyFont="1" applyFill="1" applyBorder="1" applyAlignment="1">
      <alignment horizontal="center" vertical="center" wrapText="1"/>
    </xf>
    <xf numFmtId="165" fontId="5" fillId="18" borderId="6" xfId="0" applyNumberFormat="1" applyFont="1" applyFill="1" applyBorder="1" applyAlignment="1">
      <alignment horizontal="center" vertical="center" wrapText="1"/>
    </xf>
    <xf numFmtId="165" fontId="5" fillId="18" borderId="9" xfId="0" applyNumberFormat="1" applyFont="1" applyFill="1" applyBorder="1" applyAlignment="1">
      <alignment horizontal="center" vertical="center" wrapText="1"/>
    </xf>
    <xf numFmtId="0" fontId="7" fillId="0" borderId="0" xfId="13" applyFont="1" applyFill="1" applyBorder="1" applyAlignment="1">
      <alignment horizontal="center"/>
    </xf>
    <xf numFmtId="3" fontId="5" fillId="18" borderId="17" xfId="0" applyNumberFormat="1" applyFont="1" applyFill="1" applyBorder="1" applyAlignment="1">
      <alignment horizontal="center" vertical="center" wrapText="1"/>
    </xf>
    <xf numFmtId="3" fontId="5" fillId="18" borderId="14" xfId="0" applyNumberFormat="1" applyFont="1" applyFill="1" applyBorder="1" applyAlignment="1">
      <alignment horizontal="center" vertical="center" wrapText="1"/>
    </xf>
    <xf numFmtId="0" fontId="7" fillId="18" borderId="1" xfId="14" applyFont="1" applyFill="1" applyBorder="1" applyAlignment="1">
      <alignment horizontal="center" vertical="center" wrapText="1"/>
    </xf>
    <xf numFmtId="0" fontId="3" fillId="18" borderId="1" xfId="14" applyFill="1" applyBorder="1" applyAlignment="1">
      <alignment horizontal="center" vertical="center" wrapText="1"/>
    </xf>
    <xf numFmtId="3" fontId="5" fillId="18" borderId="1" xfId="14" applyNumberFormat="1" applyFont="1" applyFill="1" applyBorder="1" applyAlignment="1">
      <alignment horizontal="center" vertical="center" wrapText="1"/>
    </xf>
    <xf numFmtId="3" fontId="5" fillId="18" borderId="5" xfId="0" applyNumberFormat="1" applyFont="1" applyFill="1" applyBorder="1" applyAlignment="1">
      <alignment horizontal="center" vertical="center" wrapText="1"/>
    </xf>
    <xf numFmtId="3" fontId="5" fillId="18" borderId="13" xfId="0" applyNumberFormat="1" applyFont="1" applyFill="1" applyBorder="1" applyAlignment="1">
      <alignment horizontal="center" vertical="center" wrapText="1"/>
    </xf>
    <xf numFmtId="3" fontId="5" fillId="18" borderId="15" xfId="0" applyNumberFormat="1" applyFont="1" applyFill="1" applyBorder="1" applyAlignment="1">
      <alignment horizontal="center" vertical="center" wrapText="1"/>
    </xf>
    <xf numFmtId="3" fontId="5" fillId="18" borderId="16" xfId="0" applyNumberFormat="1" applyFont="1" applyFill="1" applyBorder="1" applyAlignment="1">
      <alignment horizontal="center" vertical="center" wrapText="1"/>
    </xf>
    <xf numFmtId="3" fontId="5" fillId="18" borderId="17" xfId="0" applyNumberFormat="1" applyFont="1" applyFill="1" applyBorder="1" applyAlignment="1">
      <alignment horizontal="center" vertical="center"/>
    </xf>
    <xf numFmtId="3" fontId="5" fillId="18" borderId="14" xfId="0" applyNumberFormat="1" applyFont="1" applyFill="1" applyBorder="1" applyAlignment="1">
      <alignment horizontal="center" vertical="center"/>
    </xf>
    <xf numFmtId="0" fontId="5" fillId="19" borderId="6"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9" xfId="0" applyFont="1" applyFill="1" applyBorder="1" applyAlignment="1">
      <alignment horizontal="center" vertical="center" wrapText="1"/>
    </xf>
    <xf numFmtId="0" fontId="5" fillId="0" borderId="0" xfId="0" applyFont="1" applyFill="1" applyBorder="1" applyAlignment="1">
      <alignment horizontal="center"/>
    </xf>
    <xf numFmtId="0" fontId="0" fillId="0" borderId="0" xfId="0" applyFill="1" applyAlignment="1">
      <alignment horizontal="center"/>
    </xf>
    <xf numFmtId="0" fontId="5" fillId="0" borderId="3" xfId="0" applyFont="1" applyFill="1" applyBorder="1" applyAlignment="1">
      <alignment horizontal="center"/>
    </xf>
    <xf numFmtId="0" fontId="19" fillId="17" borderId="1" xfId="11" applyFont="1" applyFill="1" applyBorder="1" applyAlignment="1">
      <alignment horizontal="center" vertical="center"/>
    </xf>
    <xf numFmtId="3" fontId="19" fillId="17" borderId="5" xfId="11" applyNumberFormat="1" applyFont="1" applyFill="1" applyBorder="1" applyAlignment="1">
      <alignment horizontal="center" vertical="center"/>
    </xf>
    <xf numFmtId="3" fontId="19" fillId="17" borderId="17" xfId="11" applyNumberFormat="1" applyFont="1" applyFill="1" applyBorder="1" applyAlignment="1">
      <alignment horizontal="center" vertical="center"/>
    </xf>
    <xf numFmtId="3" fontId="19" fillId="17" borderId="13" xfId="11" applyNumberFormat="1" applyFont="1" applyFill="1" applyBorder="1" applyAlignment="1">
      <alignment horizontal="center" vertical="center"/>
    </xf>
    <xf numFmtId="3" fontId="19" fillId="17" borderId="14" xfId="11" applyNumberFormat="1" applyFont="1" applyFill="1" applyBorder="1" applyAlignment="1">
      <alignment horizontal="center" vertical="center"/>
    </xf>
    <xf numFmtId="3" fontId="19" fillId="17" borderId="15" xfId="11" applyNumberFormat="1" applyFont="1" applyFill="1" applyBorder="1" applyAlignment="1">
      <alignment horizontal="center" vertical="center"/>
    </xf>
    <xf numFmtId="3" fontId="19" fillId="17" borderId="16" xfId="11" applyNumberFormat="1" applyFont="1" applyFill="1" applyBorder="1" applyAlignment="1">
      <alignment horizontal="center" vertical="center"/>
    </xf>
    <xf numFmtId="3" fontId="19" fillId="17" borderId="1" xfId="11" applyNumberFormat="1" applyFont="1" applyFill="1" applyBorder="1" applyAlignment="1">
      <alignment horizontal="center" vertical="center"/>
    </xf>
    <xf numFmtId="0" fontId="6" fillId="0" borderId="0" xfId="12" applyFont="1" applyFill="1" applyBorder="1" applyAlignment="1">
      <alignment horizontal="center"/>
    </xf>
    <xf numFmtId="0" fontId="23" fillId="14" borderId="0" xfId="11" applyFont="1" applyFill="1" applyBorder="1" applyAlignment="1">
      <alignment horizontal="center" vertical="center"/>
    </xf>
    <xf numFmtId="3" fontId="19" fillId="17" borderId="15" xfId="11" applyNumberFormat="1" applyFont="1" applyFill="1" applyBorder="1" applyAlignment="1">
      <alignment horizontal="center" vertical="center" wrapText="1"/>
    </xf>
    <xf numFmtId="3" fontId="19" fillId="17" borderId="2" xfId="11" applyNumberFormat="1" applyFont="1" applyFill="1" applyBorder="1" applyAlignment="1">
      <alignment horizontal="center" vertical="center" wrapText="1"/>
    </xf>
    <xf numFmtId="3" fontId="19" fillId="17" borderId="16" xfId="11" applyNumberFormat="1" applyFont="1" applyFill="1" applyBorder="1" applyAlignment="1">
      <alignment horizontal="center" vertical="center" wrapText="1"/>
    </xf>
    <xf numFmtId="0" fontId="7" fillId="20" borderId="8" xfId="13" applyFont="1" applyFill="1" applyBorder="1" applyAlignment="1">
      <alignment horizontal="center"/>
    </xf>
    <xf numFmtId="0" fontId="7" fillId="20" borderId="0" xfId="13" applyFont="1" applyFill="1" applyBorder="1" applyAlignment="1">
      <alignment horizontal="center"/>
    </xf>
    <xf numFmtId="0" fontId="5" fillId="15" borderId="1" xfId="13" applyFont="1" applyFill="1" applyBorder="1" applyAlignment="1">
      <alignment horizontal="center" vertical="center"/>
    </xf>
    <xf numFmtId="3" fontId="5" fillId="15" borderId="6" xfId="14" applyNumberFormat="1" applyFont="1" applyFill="1" applyBorder="1" applyAlignment="1">
      <alignment horizontal="center" vertical="center" wrapText="1"/>
    </xf>
    <xf numFmtId="3" fontId="5" fillId="15" borderId="4" xfId="14" applyNumberFormat="1" applyFont="1" applyFill="1" applyBorder="1" applyAlignment="1">
      <alignment horizontal="center" vertical="center" wrapText="1"/>
    </xf>
    <xf numFmtId="3" fontId="5" fillId="15" borderId="9" xfId="14" applyNumberFormat="1" applyFont="1" applyFill="1" applyBorder="1" applyAlignment="1">
      <alignment horizontal="center" vertical="center" wrapText="1"/>
    </xf>
    <xf numFmtId="168" fontId="7" fillId="14" borderId="3" xfId="13" applyNumberFormat="1" applyFont="1" applyFill="1" applyBorder="1" applyAlignment="1">
      <alignment horizontal="center"/>
    </xf>
    <xf numFmtId="0" fontId="7" fillId="15" borderId="1" xfId="14" applyFont="1" applyFill="1" applyBorder="1" applyAlignment="1">
      <alignment horizontal="center" vertical="center" wrapText="1"/>
    </xf>
    <xf numFmtId="0" fontId="3" fillId="15" borderId="1" xfId="14" applyFont="1" applyFill="1" applyBorder="1" applyAlignment="1">
      <alignment horizontal="center" vertical="center" wrapText="1"/>
    </xf>
    <xf numFmtId="3" fontId="5" fillId="15" borderId="5" xfId="0" applyNumberFormat="1" applyFont="1" applyFill="1" applyBorder="1" applyAlignment="1">
      <alignment horizontal="center" vertical="center" wrapText="1"/>
    </xf>
    <xf numFmtId="3" fontId="5" fillId="15" borderId="18" xfId="0" applyNumberFormat="1" applyFont="1" applyFill="1" applyBorder="1" applyAlignment="1">
      <alignment horizontal="center" vertical="center" wrapText="1"/>
    </xf>
    <xf numFmtId="3" fontId="5" fillId="15" borderId="17" xfId="0" applyNumberFormat="1" applyFont="1" applyFill="1" applyBorder="1" applyAlignment="1">
      <alignment horizontal="center" vertical="center" wrapText="1"/>
    </xf>
    <xf numFmtId="0" fontId="7" fillId="15" borderId="1" xfId="13" applyFont="1" applyFill="1" applyBorder="1" applyAlignment="1">
      <alignment horizontal="center"/>
    </xf>
    <xf numFmtId="0" fontId="5" fillId="16" borderId="1" xfId="13" applyFont="1" applyFill="1" applyBorder="1" applyAlignment="1">
      <alignment horizontal="center" vertical="center"/>
    </xf>
    <xf numFmtId="0" fontId="7" fillId="0" borderId="15" xfId="14" applyFont="1" applyFill="1" applyBorder="1" applyAlignment="1">
      <alignment horizontal="center" vertical="center" wrapText="1"/>
    </xf>
    <xf numFmtId="0" fontId="7" fillId="0" borderId="16" xfId="14" applyFont="1" applyFill="1" applyBorder="1" applyAlignment="1">
      <alignment horizontal="center" vertical="center" wrapText="1"/>
    </xf>
    <xf numFmtId="3" fontId="19" fillId="15" borderId="15" xfId="0" applyNumberFormat="1" applyFont="1" applyFill="1" applyBorder="1" applyAlignment="1">
      <alignment horizontal="center" vertical="center" wrapText="1"/>
    </xf>
    <xf numFmtId="3" fontId="19" fillId="15" borderId="16" xfId="0" applyNumberFormat="1" applyFont="1" applyFill="1" applyBorder="1" applyAlignment="1">
      <alignment horizontal="center" vertical="center" wrapText="1"/>
    </xf>
    <xf numFmtId="3" fontId="5" fillId="15" borderId="15" xfId="14" applyNumberFormat="1" applyFont="1" applyFill="1" applyBorder="1" applyAlignment="1">
      <alignment horizontal="center" vertical="center" wrapText="1"/>
    </xf>
    <xf numFmtId="3" fontId="5" fillId="15" borderId="16" xfId="14" applyNumberFormat="1" applyFont="1" applyFill="1" applyBorder="1" applyAlignment="1">
      <alignment horizontal="center" vertical="center" wrapText="1"/>
    </xf>
    <xf numFmtId="3" fontId="5" fillId="15" borderId="1" xfId="14" applyNumberFormat="1" applyFont="1" applyFill="1" applyBorder="1" applyAlignment="1">
      <alignment horizontal="center" vertical="center" wrapText="1"/>
    </xf>
    <xf numFmtId="0" fontId="31" fillId="0" borderId="0" xfId="20" applyFont="1" applyAlignment="1">
      <alignment horizontal="center" vertical="center"/>
    </xf>
    <xf numFmtId="0" fontId="31" fillId="0" borderId="0" xfId="20" applyFont="1" applyBorder="1" applyAlignment="1">
      <alignment horizontal="center" vertical="center"/>
    </xf>
    <xf numFmtId="0" fontId="37" fillId="19" borderId="37" xfId="10" applyFont="1" applyFill="1" applyBorder="1" applyAlignment="1">
      <alignment horizontal="center" wrapText="1"/>
    </xf>
    <xf numFmtId="0" fontId="37" fillId="19" borderId="38" xfId="10" applyFont="1" applyFill="1" applyBorder="1" applyAlignment="1">
      <alignment horizontal="center" wrapText="1"/>
    </xf>
    <xf numFmtId="0" fontId="5" fillId="5" borderId="0" xfId="10" applyFont="1" applyFill="1" applyBorder="1" applyAlignment="1">
      <alignment horizontal="center"/>
    </xf>
    <xf numFmtId="0" fontId="5" fillId="5" borderId="3" xfId="10" applyFont="1" applyFill="1" applyBorder="1" applyAlignment="1">
      <alignment horizontal="center"/>
    </xf>
    <xf numFmtId="0" fontId="29" fillId="27" borderId="35" xfId="1" applyFont="1" applyFill="1" applyBorder="1" applyAlignment="1">
      <alignment horizontal="center" vertical="center" wrapText="1"/>
    </xf>
    <xf numFmtId="0" fontId="29" fillId="27" borderId="7" xfId="1" applyFont="1" applyFill="1" applyBorder="1" applyAlignment="1">
      <alignment horizontal="center" vertical="center" wrapText="1"/>
    </xf>
    <xf numFmtId="0" fontId="35" fillId="27" borderId="37" xfId="1" applyFont="1" applyFill="1" applyBorder="1" applyAlignment="1">
      <alignment horizontal="center" vertical="center"/>
    </xf>
    <xf numFmtId="0" fontId="35" fillId="27" borderId="38" xfId="1" applyFont="1" applyFill="1" applyBorder="1" applyAlignment="1">
      <alignment horizontal="center" vertical="center"/>
    </xf>
    <xf numFmtId="0" fontId="36" fillId="27" borderId="39" xfId="1" applyFont="1" applyFill="1" applyBorder="1" applyAlignment="1">
      <alignment horizontal="center" vertical="center" wrapText="1"/>
    </xf>
    <xf numFmtId="0" fontId="36" fillId="27" borderId="35" xfId="1" applyFont="1" applyFill="1" applyBorder="1" applyAlignment="1">
      <alignment horizontal="center" vertical="center" wrapText="1"/>
    </xf>
    <xf numFmtId="0" fontId="36" fillId="27" borderId="13" xfId="1" applyFont="1" applyFill="1" applyBorder="1" applyAlignment="1">
      <alignment horizontal="center" vertical="center" wrapText="1"/>
    </xf>
    <xf numFmtId="0" fontId="36" fillId="27" borderId="14" xfId="1" applyFont="1" applyFill="1" applyBorder="1" applyAlignment="1">
      <alignment horizontal="center" vertical="center" wrapText="1"/>
    </xf>
    <xf numFmtId="0" fontId="29" fillId="27" borderId="1" xfId="1" applyFont="1" applyFill="1" applyBorder="1" applyAlignment="1">
      <alignment horizontal="center" vertical="center" wrapText="1"/>
    </xf>
    <xf numFmtId="0" fontId="29" fillId="27" borderId="40" xfId="1" applyFont="1" applyFill="1" applyBorder="1" applyAlignment="1">
      <alignment horizontal="center" vertical="center" wrapText="1"/>
    </xf>
    <xf numFmtId="0" fontId="29" fillId="27" borderId="37" xfId="1" applyFont="1" applyFill="1" applyBorder="1" applyAlignment="1">
      <alignment horizontal="center" vertical="center" wrapText="1"/>
    </xf>
    <xf numFmtId="0" fontId="29" fillId="27" borderId="38" xfId="1" applyFont="1" applyFill="1" applyBorder="1" applyAlignment="1">
      <alignment horizontal="center" vertical="center" wrapText="1"/>
    </xf>
    <xf numFmtId="0" fontId="29" fillId="27" borderId="38" xfId="1" applyFont="1" applyFill="1" applyBorder="1" applyAlignment="1">
      <alignment horizontal="center" vertical="center"/>
    </xf>
    <xf numFmtId="0" fontId="29" fillId="27" borderId="41" xfId="1" applyFont="1" applyFill="1" applyBorder="1" applyAlignment="1">
      <alignment horizontal="center" vertical="center" wrapText="1"/>
    </xf>
    <xf numFmtId="0" fontId="29" fillId="27" borderId="2" xfId="1" applyFont="1" applyFill="1" applyBorder="1" applyAlignment="1">
      <alignment horizontal="center" vertical="center" wrapText="1"/>
    </xf>
    <xf numFmtId="0" fontId="29" fillId="27" borderId="39" xfId="1" applyFont="1" applyFill="1" applyBorder="1" applyAlignment="1">
      <alignment horizontal="center" vertical="center" wrapText="1"/>
    </xf>
    <xf numFmtId="0" fontId="29" fillId="27" borderId="13" xfId="1" applyFont="1" applyFill="1" applyBorder="1" applyAlignment="1">
      <alignment horizontal="center" vertical="center" wrapText="1"/>
    </xf>
    <xf numFmtId="0" fontId="29" fillId="27" borderId="14" xfId="1" applyFont="1" applyFill="1" applyBorder="1" applyAlignment="1">
      <alignment horizontal="center" vertical="center" wrapText="1"/>
    </xf>
    <xf numFmtId="0" fontId="29" fillId="27" borderId="8" xfId="1" applyFont="1" applyFill="1" applyBorder="1" applyAlignment="1">
      <alignment horizontal="center" vertical="center" wrapText="1"/>
    </xf>
    <xf numFmtId="0" fontId="29" fillId="27" borderId="36" xfId="1" applyFont="1" applyFill="1" applyBorder="1" applyAlignment="1">
      <alignment horizontal="center" vertical="center" wrapText="1"/>
    </xf>
    <xf numFmtId="0" fontId="29" fillId="27" borderId="3" xfId="1" applyFont="1" applyFill="1" applyBorder="1" applyAlignment="1">
      <alignment horizontal="center" vertical="center" wrapText="1"/>
    </xf>
    <xf numFmtId="0" fontId="62" fillId="4" borderId="3" xfId="1" applyFont="1" applyBorder="1" applyAlignment="1">
      <alignment horizontal="center" vertical="center"/>
    </xf>
    <xf numFmtId="0" fontId="64" fillId="53" borderId="6" xfId="0" applyFont="1" applyFill="1" applyBorder="1" applyAlignment="1">
      <alignment horizontal="left"/>
    </xf>
    <xf numFmtId="0" fontId="64" fillId="53" borderId="37" xfId="0" applyFont="1" applyFill="1" applyBorder="1" applyAlignment="1">
      <alignment horizontal="left"/>
    </xf>
    <xf numFmtId="0" fontId="64" fillId="53" borderId="38" xfId="0" applyFont="1" applyFill="1" applyBorder="1" applyAlignment="1">
      <alignment horizontal="left"/>
    </xf>
    <xf numFmtId="0" fontId="0" fillId="53" borderId="1" xfId="0" applyFill="1" applyBorder="1" applyAlignment="1">
      <alignment horizontal="center"/>
    </xf>
    <xf numFmtId="0" fontId="65" fillId="52" borderId="6" xfId="0" applyFont="1" applyFill="1" applyBorder="1" applyAlignment="1" applyProtection="1">
      <alignment horizontal="left" vertical="center" wrapText="1" readingOrder="1"/>
      <protection locked="0"/>
    </xf>
    <xf numFmtId="0" fontId="65" fillId="52" borderId="37" xfId="0" applyFont="1" applyFill="1" applyBorder="1" applyAlignment="1" applyProtection="1">
      <alignment horizontal="left" vertical="center" wrapText="1" readingOrder="1"/>
      <protection locked="0"/>
    </xf>
    <xf numFmtId="0" fontId="65" fillId="52" borderId="38" xfId="0" applyFont="1" applyFill="1" applyBorder="1" applyAlignment="1" applyProtection="1">
      <alignment horizontal="left" vertical="center" wrapText="1" readingOrder="1"/>
      <protection locked="0"/>
    </xf>
    <xf numFmtId="0" fontId="66" fillId="52" borderId="8" xfId="0" applyFont="1" applyFill="1" applyBorder="1" applyAlignment="1" applyProtection="1">
      <alignment horizontal="left" vertical="center" wrapText="1" readingOrder="1"/>
      <protection locked="0"/>
    </xf>
    <xf numFmtId="0" fontId="66" fillId="52" borderId="0" xfId="0" applyFont="1" applyFill="1" applyBorder="1" applyAlignment="1" applyProtection="1">
      <alignment horizontal="left" vertical="center" wrapText="1" readingOrder="1"/>
      <protection locked="0"/>
    </xf>
    <xf numFmtId="0" fontId="66" fillId="52" borderId="7" xfId="0" applyFont="1" applyFill="1" applyBorder="1" applyAlignment="1" applyProtection="1">
      <alignment horizontal="left" vertical="center" wrapText="1" readingOrder="1"/>
      <protection locked="0"/>
    </xf>
    <xf numFmtId="0" fontId="67" fillId="12" borderId="42" xfId="0" applyFont="1" applyFill="1" applyBorder="1" applyAlignment="1">
      <alignment horizontal="center" vertical="center"/>
    </xf>
    <xf numFmtId="0" fontId="67" fillId="12" borderId="20" xfId="0" applyFont="1" applyFill="1" applyBorder="1" applyAlignment="1">
      <alignment horizontal="center" vertical="center"/>
    </xf>
    <xf numFmtId="0" fontId="67" fillId="12" borderId="43" xfId="0" applyFont="1" applyFill="1" applyBorder="1" applyAlignment="1">
      <alignment horizontal="center" vertical="center"/>
    </xf>
    <xf numFmtId="0" fontId="67" fillId="12" borderId="1" xfId="0" applyFont="1" applyFill="1" applyBorder="1" applyAlignment="1">
      <alignment horizontal="center" vertical="center"/>
    </xf>
    <xf numFmtId="0" fontId="69" fillId="56" borderId="0" xfId="0" applyFont="1" applyFill="1" applyBorder="1" applyAlignment="1">
      <alignment horizontal="left" vertical="center" wrapText="1"/>
    </xf>
    <xf numFmtId="0" fontId="69" fillId="56" borderId="8" xfId="0" applyFont="1" applyFill="1" applyBorder="1" applyAlignment="1">
      <alignment horizontal="left" vertical="center" wrapText="1"/>
    </xf>
    <xf numFmtId="0" fontId="69" fillId="56" borderId="7" xfId="0" applyFont="1" applyFill="1" applyBorder="1" applyAlignment="1">
      <alignment horizontal="left" vertical="center" wrapText="1"/>
    </xf>
    <xf numFmtId="0" fontId="67" fillId="12" borderId="45" xfId="0" applyFont="1" applyFill="1" applyBorder="1" applyAlignment="1">
      <alignment horizontal="center" vertical="center"/>
    </xf>
    <xf numFmtId="0" fontId="67" fillId="12" borderId="46" xfId="0" applyFont="1" applyFill="1" applyBorder="1" applyAlignment="1">
      <alignment horizontal="center" vertical="center"/>
    </xf>
    <xf numFmtId="0" fontId="67" fillId="12" borderId="47" xfId="0" applyFont="1" applyFill="1" applyBorder="1" applyAlignment="1">
      <alignment horizontal="center" vertical="center"/>
    </xf>
    <xf numFmtId="0" fontId="72" fillId="0" borderId="0" xfId="0" applyFont="1" applyAlignment="1">
      <alignment horizontal="left" vertical="top" wrapText="1"/>
    </xf>
    <xf numFmtId="0" fontId="73" fillId="0" borderId="42" xfId="0" applyFont="1" applyFill="1" applyBorder="1" applyAlignment="1">
      <alignment horizontal="left" vertical="center" wrapText="1"/>
    </xf>
    <xf numFmtId="0" fontId="73" fillId="0" borderId="20" xfId="0" applyFont="1" applyFill="1" applyBorder="1" applyAlignment="1">
      <alignment horizontal="left" vertical="center" wrapText="1"/>
    </xf>
    <xf numFmtId="0" fontId="74" fillId="4" borderId="0" xfId="1" applyFont="1" applyAlignment="1">
      <alignment horizontal="center"/>
    </xf>
    <xf numFmtId="0" fontId="65" fillId="52" borderId="39" xfId="0" applyFont="1" applyFill="1" applyBorder="1" applyAlignment="1" applyProtection="1">
      <alignment horizontal="left" vertical="center" wrapText="1" readingOrder="1"/>
      <protection locked="0"/>
    </xf>
    <xf numFmtId="0" fontId="65" fillId="52" borderId="36" xfId="0" applyFont="1" applyFill="1" applyBorder="1" applyAlignment="1" applyProtection="1">
      <alignment horizontal="left" vertical="center" wrapText="1" readingOrder="1"/>
      <protection locked="0"/>
    </xf>
    <xf numFmtId="0" fontId="65" fillId="52" borderId="35" xfId="0" applyFont="1" applyFill="1" applyBorder="1" applyAlignment="1" applyProtection="1">
      <alignment horizontal="left" vertical="center" wrapText="1" readingOrder="1"/>
      <protection locked="0"/>
    </xf>
    <xf numFmtId="0" fontId="65" fillId="52" borderId="13" xfId="0" applyFont="1" applyFill="1" applyBorder="1" applyAlignment="1" applyProtection="1">
      <alignment horizontal="left" vertical="center" wrapText="1" readingOrder="1"/>
      <protection locked="0"/>
    </xf>
    <xf numFmtId="0" fontId="65" fillId="52" borderId="3" xfId="0" applyFont="1" applyFill="1" applyBorder="1" applyAlignment="1" applyProtection="1">
      <alignment horizontal="left" vertical="center" wrapText="1" readingOrder="1"/>
      <protection locked="0"/>
    </xf>
    <xf numFmtId="0" fontId="65" fillId="52" borderId="14" xfId="0" applyFont="1" applyFill="1" applyBorder="1" applyAlignment="1" applyProtection="1">
      <alignment horizontal="left" vertical="center" wrapText="1" readingOrder="1"/>
      <protection locked="0"/>
    </xf>
  </cellXfs>
  <cellStyles count="698">
    <cellStyle name="20% - Énfasis1 2" xfId="27"/>
    <cellStyle name="20% - Énfasis1 3" xfId="28"/>
    <cellStyle name="20% - Énfasis1 4" xfId="29"/>
    <cellStyle name="20% - Énfasis2 2" xfId="30"/>
    <cellStyle name="20% - Énfasis2 3" xfId="31"/>
    <cellStyle name="20% - Énfasis2 4" xfId="32"/>
    <cellStyle name="20% - Énfasis3 2" xfId="33"/>
    <cellStyle name="20% - Énfasis3 3" xfId="34"/>
    <cellStyle name="20% - Énfasis3 4" xfId="35"/>
    <cellStyle name="20% - Énfasis4 2" xfId="36"/>
    <cellStyle name="20% - Énfasis4 3" xfId="37"/>
    <cellStyle name="20% - Énfasis4 4" xfId="38"/>
    <cellStyle name="20% - Énfasis5 2" xfId="39"/>
    <cellStyle name="20% - Énfasis5 3" xfId="40"/>
    <cellStyle name="20% - Énfasis5 4" xfId="41"/>
    <cellStyle name="20% - Énfasis5 5" xfId="24"/>
    <cellStyle name="20% - Énfasis6 2" xfId="42"/>
    <cellStyle name="20% - Énfasis6 3" xfId="43"/>
    <cellStyle name="20% - Énfasis6 4" xfId="44"/>
    <cellStyle name="40% - Énfasis1 2" xfId="45"/>
    <cellStyle name="40% - Énfasis1 3" xfId="46"/>
    <cellStyle name="40% - Énfasis1 4" xfId="47"/>
    <cellStyle name="40% - Énfasis2 2" xfId="48"/>
    <cellStyle name="40% - Énfasis2 3" xfId="49"/>
    <cellStyle name="40% - Énfasis2 4" xfId="50"/>
    <cellStyle name="40% - Énfasis3 2" xfId="51"/>
    <cellStyle name="40% - Énfasis3 3" xfId="52"/>
    <cellStyle name="40% - Énfasis3 4" xfId="53"/>
    <cellStyle name="40% - Énfasis4 2" xfId="54"/>
    <cellStyle name="40% - Énfasis4 3" xfId="55"/>
    <cellStyle name="40% - Énfasis4 4" xfId="56"/>
    <cellStyle name="40% - Énfasis5 2" xfId="57"/>
    <cellStyle name="40% - Énfasis5 3" xfId="58"/>
    <cellStyle name="40% - Énfasis5 4" xfId="59"/>
    <cellStyle name="40% - Énfasis6 2" xfId="60"/>
    <cellStyle name="40% - Énfasis6 3" xfId="61"/>
    <cellStyle name="40% - Énfasis6 4" xfId="62"/>
    <cellStyle name="60% - Énfasis1 2" xfId="63"/>
    <cellStyle name="60% - Énfasis2 2" xfId="64"/>
    <cellStyle name="60% - Énfasis3 2" xfId="65"/>
    <cellStyle name="60% - Énfasis4 2" xfId="66"/>
    <cellStyle name="60% - Énfasis5 2" xfId="67"/>
    <cellStyle name="60% - Énfasis6 2" xfId="68"/>
    <cellStyle name="Buena 2" xfId="69"/>
    <cellStyle name="Cálculo 2" xfId="70"/>
    <cellStyle name="Cálculo 2 2" xfId="71"/>
    <cellStyle name="Cálculo 2 3" xfId="72"/>
    <cellStyle name="Cálculo 2 4" xfId="73"/>
    <cellStyle name="Celda de comprobación 2" xfId="74"/>
    <cellStyle name="Celda vinculada 2" xfId="75"/>
    <cellStyle name="Comma" xfId="76"/>
    <cellStyle name="Currency" xfId="77"/>
    <cellStyle name="Currency 2" xfId="78"/>
    <cellStyle name="Date" xfId="79"/>
    <cellStyle name="Encabezado 4 2" xfId="80"/>
    <cellStyle name="Énfasis1" xfId="1" builtinId="29"/>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2" xfId="89"/>
    <cellStyle name="Entrada 2 3" xfId="90"/>
    <cellStyle name="Entrada 2 4" xfId="91"/>
    <cellStyle name="Estilo 1" xfId="92"/>
    <cellStyle name="Euro" xfId="2"/>
    <cellStyle name="Euro 2" xfId="93"/>
    <cellStyle name="Euro 2 2" xfId="94"/>
    <cellStyle name="Euro 3" xfId="95"/>
    <cellStyle name="Euro 3 2" xfId="96"/>
    <cellStyle name="Euro 4" xfId="97"/>
    <cellStyle name="Fixed" xfId="98"/>
    <cellStyle name="Fixed 2" xfId="99"/>
    <cellStyle name="Heading1" xfId="100"/>
    <cellStyle name="Heading1 2" xfId="101"/>
    <cellStyle name="Heading2" xfId="102"/>
    <cellStyle name="Heading2 2" xfId="103"/>
    <cellStyle name="Hipervínculo 2" xfId="104"/>
    <cellStyle name="Hipervínculo 3" xfId="105"/>
    <cellStyle name="Hipervínculo 4" xfId="106"/>
    <cellStyle name="Incorrecto 2" xfId="107"/>
    <cellStyle name="Millares" xfId="3" builtinId="3"/>
    <cellStyle name="Millares [0] 10" xfId="108"/>
    <cellStyle name="Millares [0] 2" xfId="109"/>
    <cellStyle name="Millares [0] 2 10" xfId="110"/>
    <cellStyle name="Millares [0] 2 11" xfId="111"/>
    <cellStyle name="Millares [0] 2 12" xfId="112"/>
    <cellStyle name="Millares [0] 2 13" xfId="113"/>
    <cellStyle name="Millares [0] 2 14" xfId="114"/>
    <cellStyle name="Millares [0] 2 15" xfId="115"/>
    <cellStyle name="Millares [0] 2 16" xfId="116"/>
    <cellStyle name="Millares [0] 2 17" xfId="117"/>
    <cellStyle name="Millares [0] 2 18" xfId="118"/>
    <cellStyle name="Millares [0] 2 19" xfId="119"/>
    <cellStyle name="Millares [0] 2 2" xfId="120"/>
    <cellStyle name="Millares [0] 2 20" xfId="121"/>
    <cellStyle name="Millares [0] 2 21" xfId="122"/>
    <cellStyle name="Millares [0] 2 22" xfId="123"/>
    <cellStyle name="Millares [0] 2 23" xfId="124"/>
    <cellStyle name="Millares [0] 2 24" xfId="125"/>
    <cellStyle name="Millares [0] 2 25" xfId="126"/>
    <cellStyle name="Millares [0] 2 26" xfId="127"/>
    <cellStyle name="Millares [0] 2 27" xfId="128"/>
    <cellStyle name="Millares [0] 2 28" xfId="129"/>
    <cellStyle name="Millares [0] 2 29" xfId="130"/>
    <cellStyle name="Millares [0] 2 3" xfId="131"/>
    <cellStyle name="Millares [0] 2 30" xfId="132"/>
    <cellStyle name="Millares [0] 2 31" xfId="133"/>
    <cellStyle name="Millares [0] 2 32" xfId="134"/>
    <cellStyle name="Millares [0] 2 33" xfId="135"/>
    <cellStyle name="Millares [0] 2 34" xfId="136"/>
    <cellStyle name="Millares [0] 2 35" xfId="137"/>
    <cellStyle name="Millares [0] 2 36" xfId="138"/>
    <cellStyle name="Millares [0] 2 37" xfId="139"/>
    <cellStyle name="Millares [0] 2 38" xfId="140"/>
    <cellStyle name="Millares [0] 2 39" xfId="141"/>
    <cellStyle name="Millares [0] 2 4" xfId="142"/>
    <cellStyle name="Millares [0] 2 40" xfId="143"/>
    <cellStyle name="Millares [0] 2 41" xfId="144"/>
    <cellStyle name="Millares [0] 2 42" xfId="145"/>
    <cellStyle name="Millares [0] 2 43" xfId="146"/>
    <cellStyle name="Millares [0] 2 44" xfId="147"/>
    <cellStyle name="Millares [0] 2 45" xfId="148"/>
    <cellStyle name="Millares [0] 2 46" xfId="149"/>
    <cellStyle name="Millares [0] 2 47" xfId="150"/>
    <cellStyle name="Millares [0] 2 48" xfId="151"/>
    <cellStyle name="Millares [0] 2 49" xfId="152"/>
    <cellStyle name="Millares [0] 2 5" xfId="153"/>
    <cellStyle name="Millares [0] 2 50" xfId="154"/>
    <cellStyle name="Millares [0] 2 51" xfId="155"/>
    <cellStyle name="Millares [0] 2 52" xfId="156"/>
    <cellStyle name="Millares [0] 2 6" xfId="157"/>
    <cellStyle name="Millares [0] 2 7" xfId="158"/>
    <cellStyle name="Millares [0] 2 8" xfId="159"/>
    <cellStyle name="Millares [0] 2 9" xfId="160"/>
    <cellStyle name="Millares [0] 3" xfId="161"/>
    <cellStyle name="Millares [0] 3 2" xfId="162"/>
    <cellStyle name="Millares [0] 4" xfId="163"/>
    <cellStyle name="Millares [0] 4 2" xfId="164"/>
    <cellStyle name="Millares [0] 5" xfId="165"/>
    <cellStyle name="Millares [0] 6" xfId="166"/>
    <cellStyle name="Millares [0] 6 2" xfId="167"/>
    <cellStyle name="Millares [0]_Inversion 2004  Oct. 4" xfId="4"/>
    <cellStyle name="Millares 10" xfId="168"/>
    <cellStyle name="Millares 2" xfId="5"/>
    <cellStyle name="Millares 2 10" xfId="169"/>
    <cellStyle name="Millares 2 11" xfId="170"/>
    <cellStyle name="Millares 2 12" xfId="171"/>
    <cellStyle name="Millares 2 13" xfId="172"/>
    <cellStyle name="Millares 2 14" xfId="173"/>
    <cellStyle name="Millares 2 15" xfId="174"/>
    <cellStyle name="Millares 2 16" xfId="175"/>
    <cellStyle name="Millares 2 17" xfId="176"/>
    <cellStyle name="Millares 2 18" xfId="177"/>
    <cellStyle name="Millares 2 19" xfId="178"/>
    <cellStyle name="Millares 2 2" xfId="179"/>
    <cellStyle name="Millares 2 2 2" xfId="180"/>
    <cellStyle name="Millares 2 2 3" xfId="181"/>
    <cellStyle name="Millares 2 20" xfId="182"/>
    <cellStyle name="Millares 2 21" xfId="183"/>
    <cellStyle name="Millares 2 22" xfId="184"/>
    <cellStyle name="Millares 2 23" xfId="185"/>
    <cellStyle name="Millares 2 24" xfId="186"/>
    <cellStyle name="Millares 2 25" xfId="187"/>
    <cellStyle name="Millares 2 26" xfId="188"/>
    <cellStyle name="Millares 2 27" xfId="189"/>
    <cellStyle name="Millares 2 28" xfId="190"/>
    <cellStyle name="Millares 2 29" xfId="191"/>
    <cellStyle name="Millares 2 3" xfId="192"/>
    <cellStyle name="Millares 2 30" xfId="193"/>
    <cellStyle name="Millares 2 31" xfId="194"/>
    <cellStyle name="Millares 2 32" xfId="195"/>
    <cellStyle name="Millares 2 33" xfId="196"/>
    <cellStyle name="Millares 2 34" xfId="197"/>
    <cellStyle name="Millares 2 35" xfId="198"/>
    <cellStyle name="Millares 2 36" xfId="199"/>
    <cellStyle name="Millares 2 37" xfId="200"/>
    <cellStyle name="Millares 2 38" xfId="201"/>
    <cellStyle name="Millares 2 39" xfId="202"/>
    <cellStyle name="Millares 2 4" xfId="203"/>
    <cellStyle name="Millares 2 40" xfId="204"/>
    <cellStyle name="Millares 2 41" xfId="205"/>
    <cellStyle name="Millares 2 42" xfId="206"/>
    <cellStyle name="Millares 2 43" xfId="207"/>
    <cellStyle name="Millares 2 44" xfId="208"/>
    <cellStyle name="Millares 2 45" xfId="209"/>
    <cellStyle name="Millares 2 46" xfId="210"/>
    <cellStyle name="Millares 2 47" xfId="211"/>
    <cellStyle name="Millares 2 48" xfId="212"/>
    <cellStyle name="Millares 2 49" xfId="213"/>
    <cellStyle name="Millares 2 5" xfId="214"/>
    <cellStyle name="Millares 2 50" xfId="215"/>
    <cellStyle name="Millares 2 51" xfId="216"/>
    <cellStyle name="Millares 2 52" xfId="217"/>
    <cellStyle name="Millares 2 6" xfId="218"/>
    <cellStyle name="Millares 2 7" xfId="219"/>
    <cellStyle name="Millares 2 8" xfId="220"/>
    <cellStyle name="Millares 2 9" xfId="221"/>
    <cellStyle name="Millares 3" xfId="222"/>
    <cellStyle name="Millares 3 2" xfId="223"/>
    <cellStyle name="Millares 4" xfId="224"/>
    <cellStyle name="Millares 5" xfId="225"/>
    <cellStyle name="Millares 5 2" xfId="226"/>
    <cellStyle name="Millares 6" xfId="227"/>
    <cellStyle name="Millares 7" xfId="228"/>
    <cellStyle name="Millares 8" xfId="229"/>
    <cellStyle name="Millares 8 2" xfId="230"/>
    <cellStyle name="Millares 9" xfId="231"/>
    <cellStyle name="MillÔres [0]_LISTADO MAESTRO DE DOCUMENTOS" xfId="232"/>
    <cellStyle name="Moneda 2" xfId="233"/>
    <cellStyle name="Moneda 2 2" xfId="234"/>
    <cellStyle name="Neutral 2" xfId="235"/>
    <cellStyle name="Normal" xfId="0" builtinId="0"/>
    <cellStyle name="Normal 10" xfId="236"/>
    <cellStyle name="Normal 10 2" xfId="237"/>
    <cellStyle name="Normal 11" xfId="238"/>
    <cellStyle name="Normal 12" xfId="239"/>
    <cellStyle name="Normal 13" xfId="240"/>
    <cellStyle name="Normal 14" xfId="241"/>
    <cellStyle name="Normal 15" xfId="242"/>
    <cellStyle name="Normal 15 2" xfId="21"/>
    <cellStyle name="Normal 16" xfId="243"/>
    <cellStyle name="Normal 17" xfId="244"/>
    <cellStyle name="Normal 17 2" xfId="245"/>
    <cellStyle name="Normal 18" xfId="246"/>
    <cellStyle name="Normal 2" xfId="6"/>
    <cellStyle name="Normal 2 10" xfId="247"/>
    <cellStyle name="Normal 2 10 2" xfId="248"/>
    <cellStyle name="Normal 2 11" xfId="249"/>
    <cellStyle name="Normal 2 11 2" xfId="250"/>
    <cellStyle name="Normal 2 12" xfId="251"/>
    <cellStyle name="Normal 2 12 2" xfId="252"/>
    <cellStyle name="Normal 2 13" xfId="253"/>
    <cellStyle name="Normal 2 13 2" xfId="254"/>
    <cellStyle name="Normal 2 14" xfId="255"/>
    <cellStyle name="Normal 2 14 2" xfId="256"/>
    <cellStyle name="Normal 2 15" xfId="257"/>
    <cellStyle name="Normal 2 15 2" xfId="258"/>
    <cellStyle name="Normal 2 16" xfId="259"/>
    <cellStyle name="Normal 2 16 2" xfId="260"/>
    <cellStyle name="Normal 2 17" xfId="261"/>
    <cellStyle name="Normal 2 17 2" xfId="262"/>
    <cellStyle name="Normal 2 18" xfId="263"/>
    <cellStyle name="Normal 2 18 2" xfId="264"/>
    <cellStyle name="Normal 2 19" xfId="265"/>
    <cellStyle name="Normal 2 19 2" xfId="266"/>
    <cellStyle name="Normal 2 2" xfId="267"/>
    <cellStyle name="Normal 2 2 2" xfId="268"/>
    <cellStyle name="Normal 2 20" xfId="269"/>
    <cellStyle name="Normal 2 20 2" xfId="270"/>
    <cellStyle name="Normal 2 21" xfId="271"/>
    <cellStyle name="Normal 2 21 2" xfId="272"/>
    <cellStyle name="Normal 2 22" xfId="273"/>
    <cellStyle name="Normal 2 22 2" xfId="274"/>
    <cellStyle name="Normal 2 23" xfId="275"/>
    <cellStyle name="Normal 2 23 2" xfId="276"/>
    <cellStyle name="Normal 2 24" xfId="277"/>
    <cellStyle name="Normal 2 24 2" xfId="278"/>
    <cellStyle name="Normal 2 25" xfId="279"/>
    <cellStyle name="Normal 2 25 2" xfId="280"/>
    <cellStyle name="Normal 2 26" xfId="281"/>
    <cellStyle name="Normal 2 26 2" xfId="282"/>
    <cellStyle name="Normal 2 27" xfId="283"/>
    <cellStyle name="Normal 2 27 2" xfId="284"/>
    <cellStyle name="Normal 2 28" xfId="285"/>
    <cellStyle name="Normal 2 28 2" xfId="286"/>
    <cellStyle name="Normal 2 29" xfId="287"/>
    <cellStyle name="Normal 2 29 2" xfId="288"/>
    <cellStyle name="Normal 2 3" xfId="289"/>
    <cellStyle name="Normal 2 3 2" xfId="290"/>
    <cellStyle name="Normal 2 30" xfId="291"/>
    <cellStyle name="Normal 2 30 2" xfId="292"/>
    <cellStyle name="Normal 2 31" xfId="293"/>
    <cellStyle name="Normal 2 31 2" xfId="294"/>
    <cellStyle name="Normal 2 32" xfId="295"/>
    <cellStyle name="Normal 2 32 2" xfId="296"/>
    <cellStyle name="Normal 2 33" xfId="297"/>
    <cellStyle name="Normal 2 33 2" xfId="298"/>
    <cellStyle name="Normal 2 34" xfId="299"/>
    <cellStyle name="Normal 2 34 2" xfId="300"/>
    <cellStyle name="Normal 2 35" xfId="301"/>
    <cellStyle name="Normal 2 35 2" xfId="302"/>
    <cellStyle name="Normal 2 36" xfId="303"/>
    <cellStyle name="Normal 2 36 2" xfId="304"/>
    <cellStyle name="Normal 2 37" xfId="305"/>
    <cellStyle name="Normal 2 37 2" xfId="306"/>
    <cellStyle name="Normal 2 38" xfId="307"/>
    <cellStyle name="Normal 2 38 2" xfId="308"/>
    <cellStyle name="Normal 2 39" xfId="309"/>
    <cellStyle name="Normal 2 39 2" xfId="310"/>
    <cellStyle name="Normal 2 4" xfId="311"/>
    <cellStyle name="Normal 2 4 2" xfId="312"/>
    <cellStyle name="Normal 2 40" xfId="313"/>
    <cellStyle name="Normal 2 40 2" xfId="314"/>
    <cellStyle name="Normal 2 41" xfId="315"/>
    <cellStyle name="Normal 2 41 2" xfId="316"/>
    <cellStyle name="Normal 2 42" xfId="317"/>
    <cellStyle name="Normal 2 42 2" xfId="318"/>
    <cellStyle name="Normal 2 43" xfId="319"/>
    <cellStyle name="Normal 2 43 2" xfId="320"/>
    <cellStyle name="Normal 2 44" xfId="321"/>
    <cellStyle name="Normal 2 44 2" xfId="322"/>
    <cellStyle name="Normal 2 45" xfId="323"/>
    <cellStyle name="Normal 2 45 2" xfId="324"/>
    <cellStyle name="Normal 2 46" xfId="325"/>
    <cellStyle name="Normal 2 46 2" xfId="326"/>
    <cellStyle name="Normal 2 47" xfId="327"/>
    <cellStyle name="Normal 2 47 2" xfId="328"/>
    <cellStyle name="Normal 2 48" xfId="329"/>
    <cellStyle name="Normal 2 48 2" xfId="330"/>
    <cellStyle name="Normal 2 49" xfId="331"/>
    <cellStyle name="Normal 2 49 2" xfId="332"/>
    <cellStyle name="Normal 2 5" xfId="333"/>
    <cellStyle name="Normal 2 5 2" xfId="334"/>
    <cellStyle name="Normal 2 50" xfId="335"/>
    <cellStyle name="Normal 2 50 2" xfId="336"/>
    <cellStyle name="Normal 2 51" xfId="337"/>
    <cellStyle name="Normal 2 51 2" xfId="338"/>
    <cellStyle name="Normal 2 52" xfId="339"/>
    <cellStyle name="Normal 2 52 2" xfId="340"/>
    <cellStyle name="Normal 2 53" xfId="341"/>
    <cellStyle name="Normal 2 53 2" xfId="342"/>
    <cellStyle name="Normal 2 54" xfId="343"/>
    <cellStyle name="Normal 2 6" xfId="344"/>
    <cellStyle name="Normal 2 6 2" xfId="345"/>
    <cellStyle name="Normal 2 7" xfId="346"/>
    <cellStyle name="Normal 2 7 2" xfId="347"/>
    <cellStyle name="Normal 2 8" xfId="348"/>
    <cellStyle name="Normal 2 8 2" xfId="349"/>
    <cellStyle name="Normal 2 9" xfId="350"/>
    <cellStyle name="Normal 2 9 2" xfId="351"/>
    <cellStyle name="Normal 20" xfId="352"/>
    <cellStyle name="Normal 22" xfId="353"/>
    <cellStyle name="Normal 24" xfId="354"/>
    <cellStyle name="Normal 26" xfId="355"/>
    <cellStyle name="Normal 28" xfId="356"/>
    <cellStyle name="Normal 3" xfId="7"/>
    <cellStyle name="Normal 3 2" xfId="357"/>
    <cellStyle name="Normal 3 2 2" xfId="358"/>
    <cellStyle name="Normal 3 3" xfId="359"/>
    <cellStyle name="Normal 30" xfId="360"/>
    <cellStyle name="Normal 33" xfId="361"/>
    <cellStyle name="Normal 34" xfId="362"/>
    <cellStyle name="Normal 37" xfId="363"/>
    <cellStyle name="Normal 38" xfId="364"/>
    <cellStyle name="Normal 4" xfId="20"/>
    <cellStyle name="Normal 4 10" xfId="365"/>
    <cellStyle name="Normal 4 11" xfId="366"/>
    <cellStyle name="Normal 4 12" xfId="367"/>
    <cellStyle name="Normal 4 13" xfId="368"/>
    <cellStyle name="Normal 4 14" xfId="369"/>
    <cellStyle name="Normal 4 15" xfId="370"/>
    <cellStyle name="Normal 4 16" xfId="371"/>
    <cellStyle name="Normal 4 17" xfId="372"/>
    <cellStyle name="Normal 4 18" xfId="373"/>
    <cellStyle name="Normal 4 19" xfId="374"/>
    <cellStyle name="Normal 4 2" xfId="375"/>
    <cellStyle name="Normal 4 2 2" xfId="376"/>
    <cellStyle name="Normal 4 20" xfId="377"/>
    <cellStyle name="Normal 4 21" xfId="378"/>
    <cellStyle name="Normal 4 22" xfId="379"/>
    <cellStyle name="Normal 4 23" xfId="380"/>
    <cellStyle name="Normal 4 24" xfId="381"/>
    <cellStyle name="Normal 4 25" xfId="382"/>
    <cellStyle name="Normal 4 26" xfId="383"/>
    <cellStyle name="Normal 4 27" xfId="384"/>
    <cellStyle name="Normal 4 28" xfId="385"/>
    <cellStyle name="Normal 4 29" xfId="386"/>
    <cellStyle name="Normal 4 3" xfId="387"/>
    <cellStyle name="Normal 4 30" xfId="388"/>
    <cellStyle name="Normal 4 31" xfId="389"/>
    <cellStyle name="Normal 4 32" xfId="390"/>
    <cellStyle name="Normal 4 33" xfId="391"/>
    <cellStyle name="Normal 4 34" xfId="392"/>
    <cellStyle name="Normal 4 35" xfId="393"/>
    <cellStyle name="Normal 4 36" xfId="394"/>
    <cellStyle name="Normal 4 37" xfId="395"/>
    <cellStyle name="Normal 4 38" xfId="396"/>
    <cellStyle name="Normal 4 39" xfId="397"/>
    <cellStyle name="Normal 4 4" xfId="398"/>
    <cellStyle name="Normal 4 40" xfId="399"/>
    <cellStyle name="Normal 4 41" xfId="400"/>
    <cellStyle name="Normal 4 42" xfId="401"/>
    <cellStyle name="Normal 4 43" xfId="402"/>
    <cellStyle name="Normal 4 44" xfId="403"/>
    <cellStyle name="Normal 4 45" xfId="404"/>
    <cellStyle name="Normal 4 46" xfId="405"/>
    <cellStyle name="Normal 4 47" xfId="406"/>
    <cellStyle name="Normal 4 48" xfId="407"/>
    <cellStyle name="Normal 4 49" xfId="408"/>
    <cellStyle name="Normal 4 5" xfId="409"/>
    <cellStyle name="Normal 4 50" xfId="410"/>
    <cellStyle name="Normal 4 51" xfId="411"/>
    <cellStyle name="Normal 4 52" xfId="412"/>
    <cellStyle name="Normal 4 53" xfId="413"/>
    <cellStyle name="Normal 4 53 2" xfId="414"/>
    <cellStyle name="Normal 4 6" xfId="415"/>
    <cellStyle name="Normal 4 7" xfId="416"/>
    <cellStyle name="Normal 4 8" xfId="417"/>
    <cellStyle name="Normal 4 9" xfId="418"/>
    <cellStyle name="Normal 40" xfId="419"/>
    <cellStyle name="Normal 41" xfId="420"/>
    <cellStyle name="Normal 42" xfId="421"/>
    <cellStyle name="Normal 43" xfId="422"/>
    <cellStyle name="Normal 44" xfId="423"/>
    <cellStyle name="Normal 5" xfId="8"/>
    <cellStyle name="Normal 5 2" xfId="424"/>
    <cellStyle name="Normal 54" xfId="425"/>
    <cellStyle name="Normal 6" xfId="9"/>
    <cellStyle name="Normal 6 2" xfId="426"/>
    <cellStyle name="Normal 7" xfId="427"/>
    <cellStyle name="Normal 7 2" xfId="26"/>
    <cellStyle name="Normal 8" xfId="428"/>
    <cellStyle name="Normal 8 2" xfId="429"/>
    <cellStyle name="Normal 9" xfId="430"/>
    <cellStyle name="Normal 9 2" xfId="431"/>
    <cellStyle name="Normal_Enero 30  Resul Ptales DIC 31" xfId="10"/>
    <cellStyle name="Normal_Feb 5 Ejecucion mensual 2008" xfId="11"/>
    <cellStyle name="Normal_FORMATO 9" xfId="12"/>
    <cellStyle name="Normal_Inversion 2004  Oct. 4" xfId="13"/>
    <cellStyle name="Normal_Marzo 4 MG ACTIALIZADO  Webb" xfId="14"/>
    <cellStyle name="Notas 2" xfId="432"/>
    <cellStyle name="Notas 2 2" xfId="433"/>
    <cellStyle name="Notas 2 2 2" xfId="434"/>
    <cellStyle name="Notas 2 2 3" xfId="435"/>
    <cellStyle name="Notas 2 2 4" xfId="436"/>
    <cellStyle name="Notas 3" xfId="437"/>
    <cellStyle name="Notas 3 2" xfId="438"/>
    <cellStyle name="Notas 3 2 2" xfId="439"/>
    <cellStyle name="Notas 3 2 3" xfId="440"/>
    <cellStyle name="Notas 3 2 4" xfId="441"/>
    <cellStyle name="Notas 3 3" xfId="442"/>
    <cellStyle name="Notas 3 4" xfId="443"/>
    <cellStyle name="Notas 3 5" xfId="444"/>
    <cellStyle name="Notas 4" xfId="445"/>
    <cellStyle name="Notas 4 2" xfId="446"/>
    <cellStyle name="Notas 4 3" xfId="447"/>
    <cellStyle name="Notas 4 4" xfId="448"/>
    <cellStyle name="Percent" xfId="449"/>
    <cellStyle name="Percent 2" xfId="450"/>
    <cellStyle name="Porcentaje" xfId="15" builtinId="5"/>
    <cellStyle name="Porcentaje 2" xfId="16"/>
    <cellStyle name="Porcentaje 2 2" xfId="451"/>
    <cellStyle name="Porcentaje 2 2 2" xfId="452"/>
    <cellStyle name="Porcentaje 2 2 3" xfId="453"/>
    <cellStyle name="Porcentaje 2 3" xfId="25"/>
    <cellStyle name="Porcentaje 2 4" xfId="23"/>
    <cellStyle name="Porcentaje 3" xfId="17"/>
    <cellStyle name="Porcentaje 3 2" xfId="454"/>
    <cellStyle name="Porcentaje 4" xfId="455"/>
    <cellStyle name="Porcentaje 4 2" xfId="456"/>
    <cellStyle name="Porcentaje 4 2 2" xfId="457"/>
    <cellStyle name="Porcentaje 4 3" xfId="458"/>
    <cellStyle name="Porcentaje 5" xfId="22"/>
    <cellStyle name="Porcentaje 5 2" xfId="459"/>
    <cellStyle name="Porcentaje 6" xfId="460"/>
    <cellStyle name="Porcentaje 7" xfId="461"/>
    <cellStyle name="Porcentaje 8" xfId="462"/>
    <cellStyle name="Porcentaje 9" xfId="463"/>
    <cellStyle name="Porcentual 2" xfId="18"/>
    <cellStyle name="Porcentual 2 10" xfId="464"/>
    <cellStyle name="Porcentual 2 10 2" xfId="465"/>
    <cellStyle name="Porcentual 2 11" xfId="466"/>
    <cellStyle name="Porcentual 2 11 2" xfId="467"/>
    <cellStyle name="Porcentual 2 12" xfId="468"/>
    <cellStyle name="Porcentual 2 12 2" xfId="469"/>
    <cellStyle name="Porcentual 2 13" xfId="470"/>
    <cellStyle name="Porcentual 2 13 2" xfId="471"/>
    <cellStyle name="Porcentual 2 14" xfId="472"/>
    <cellStyle name="Porcentual 2 14 2" xfId="473"/>
    <cellStyle name="Porcentual 2 15" xfId="474"/>
    <cellStyle name="Porcentual 2 15 2" xfId="475"/>
    <cellStyle name="Porcentual 2 16" xfId="476"/>
    <cellStyle name="Porcentual 2 16 2" xfId="477"/>
    <cellStyle name="Porcentual 2 17" xfId="478"/>
    <cellStyle name="Porcentual 2 17 2" xfId="479"/>
    <cellStyle name="Porcentual 2 18" xfId="480"/>
    <cellStyle name="Porcentual 2 18 2" xfId="481"/>
    <cellStyle name="Porcentual 2 19" xfId="482"/>
    <cellStyle name="Porcentual 2 19 2" xfId="483"/>
    <cellStyle name="Porcentual 2 2" xfId="484"/>
    <cellStyle name="Porcentual 2 2 2" xfId="485"/>
    <cellStyle name="Porcentual 2 20" xfId="486"/>
    <cellStyle name="Porcentual 2 20 2" xfId="487"/>
    <cellStyle name="Porcentual 2 21" xfId="488"/>
    <cellStyle name="Porcentual 2 21 2" xfId="489"/>
    <cellStyle name="Porcentual 2 22" xfId="490"/>
    <cellStyle name="Porcentual 2 22 2" xfId="491"/>
    <cellStyle name="Porcentual 2 23" xfId="492"/>
    <cellStyle name="Porcentual 2 23 2" xfId="493"/>
    <cellStyle name="Porcentual 2 24" xfId="494"/>
    <cellStyle name="Porcentual 2 24 2" xfId="495"/>
    <cellStyle name="Porcentual 2 25" xfId="496"/>
    <cellStyle name="Porcentual 2 25 2" xfId="497"/>
    <cellStyle name="Porcentual 2 26" xfId="498"/>
    <cellStyle name="Porcentual 2 26 2" xfId="499"/>
    <cellStyle name="Porcentual 2 27" xfId="500"/>
    <cellStyle name="Porcentual 2 27 2" xfId="501"/>
    <cellStyle name="Porcentual 2 28" xfId="502"/>
    <cellStyle name="Porcentual 2 28 2" xfId="503"/>
    <cellStyle name="Porcentual 2 29" xfId="504"/>
    <cellStyle name="Porcentual 2 29 2" xfId="505"/>
    <cellStyle name="Porcentual 2 3" xfId="506"/>
    <cellStyle name="Porcentual 2 3 2" xfId="507"/>
    <cellStyle name="Porcentual 2 30" xfId="508"/>
    <cellStyle name="Porcentual 2 30 2" xfId="509"/>
    <cellStyle name="Porcentual 2 31" xfId="510"/>
    <cellStyle name="Porcentual 2 31 2" xfId="511"/>
    <cellStyle name="Porcentual 2 32" xfId="512"/>
    <cellStyle name="Porcentual 2 32 2" xfId="513"/>
    <cellStyle name="Porcentual 2 33" xfId="514"/>
    <cellStyle name="Porcentual 2 33 2" xfId="515"/>
    <cellStyle name="Porcentual 2 34" xfId="516"/>
    <cellStyle name="Porcentual 2 34 2" xfId="517"/>
    <cellStyle name="Porcentual 2 35" xfId="518"/>
    <cellStyle name="Porcentual 2 35 2" xfId="519"/>
    <cellStyle name="Porcentual 2 36" xfId="520"/>
    <cellStyle name="Porcentual 2 36 2" xfId="521"/>
    <cellStyle name="Porcentual 2 37" xfId="522"/>
    <cellStyle name="Porcentual 2 37 2" xfId="523"/>
    <cellStyle name="Porcentual 2 38" xfId="524"/>
    <cellStyle name="Porcentual 2 38 2" xfId="525"/>
    <cellStyle name="Porcentual 2 39" xfId="526"/>
    <cellStyle name="Porcentual 2 39 2" xfId="527"/>
    <cellStyle name="Porcentual 2 4" xfId="528"/>
    <cellStyle name="Porcentual 2 4 2" xfId="529"/>
    <cellStyle name="Porcentual 2 40" xfId="530"/>
    <cellStyle name="Porcentual 2 40 2" xfId="531"/>
    <cellStyle name="Porcentual 2 41" xfId="532"/>
    <cellStyle name="Porcentual 2 41 2" xfId="533"/>
    <cellStyle name="Porcentual 2 42" xfId="534"/>
    <cellStyle name="Porcentual 2 42 2" xfId="535"/>
    <cellStyle name="Porcentual 2 43" xfId="536"/>
    <cellStyle name="Porcentual 2 43 2" xfId="537"/>
    <cellStyle name="Porcentual 2 44" xfId="538"/>
    <cellStyle name="Porcentual 2 44 2" xfId="539"/>
    <cellStyle name="Porcentual 2 45" xfId="540"/>
    <cellStyle name="Porcentual 2 45 2" xfId="541"/>
    <cellStyle name="Porcentual 2 46" xfId="542"/>
    <cellStyle name="Porcentual 2 46 2" xfId="543"/>
    <cellStyle name="Porcentual 2 47" xfId="544"/>
    <cellStyle name="Porcentual 2 47 2" xfId="545"/>
    <cellStyle name="Porcentual 2 48" xfId="546"/>
    <cellStyle name="Porcentual 2 48 2" xfId="547"/>
    <cellStyle name="Porcentual 2 49" xfId="548"/>
    <cellStyle name="Porcentual 2 49 2" xfId="549"/>
    <cellStyle name="Porcentual 2 5" xfId="550"/>
    <cellStyle name="Porcentual 2 5 2" xfId="551"/>
    <cellStyle name="Porcentual 2 50" xfId="552"/>
    <cellStyle name="Porcentual 2 50 2" xfId="553"/>
    <cellStyle name="Porcentual 2 51" xfId="554"/>
    <cellStyle name="Porcentual 2 51 2" xfId="555"/>
    <cellStyle name="Porcentual 2 52" xfId="556"/>
    <cellStyle name="Porcentual 2 52 2" xfId="557"/>
    <cellStyle name="Porcentual 2 53" xfId="558"/>
    <cellStyle name="Porcentual 2 53 2" xfId="559"/>
    <cellStyle name="Porcentual 2 54" xfId="560"/>
    <cellStyle name="Porcentual 2 55" xfId="561"/>
    <cellStyle name="Porcentual 2 6" xfId="562"/>
    <cellStyle name="Porcentual 2 6 2" xfId="563"/>
    <cellStyle name="Porcentual 2 7" xfId="564"/>
    <cellStyle name="Porcentual 2 7 2" xfId="565"/>
    <cellStyle name="Porcentual 2 8" xfId="566"/>
    <cellStyle name="Porcentual 2 8 2" xfId="567"/>
    <cellStyle name="Porcentual 2 9" xfId="568"/>
    <cellStyle name="Porcentual 2 9 2" xfId="569"/>
    <cellStyle name="Porcentual 3" xfId="19"/>
    <cellStyle name="Porcentual 3 10" xfId="570"/>
    <cellStyle name="Porcentual 3 10 2" xfId="571"/>
    <cellStyle name="Porcentual 3 11" xfId="572"/>
    <cellStyle name="Porcentual 3 11 2" xfId="573"/>
    <cellStyle name="Porcentual 3 12" xfId="574"/>
    <cellStyle name="Porcentual 3 12 2" xfId="575"/>
    <cellStyle name="Porcentual 3 13" xfId="576"/>
    <cellStyle name="Porcentual 3 13 2" xfId="577"/>
    <cellStyle name="Porcentual 3 14" xfId="578"/>
    <cellStyle name="Porcentual 3 14 2" xfId="579"/>
    <cellStyle name="Porcentual 3 15" xfId="580"/>
    <cellStyle name="Porcentual 3 15 2" xfId="581"/>
    <cellStyle name="Porcentual 3 16" xfId="582"/>
    <cellStyle name="Porcentual 3 16 2" xfId="583"/>
    <cellStyle name="Porcentual 3 17" xfId="584"/>
    <cellStyle name="Porcentual 3 17 2" xfId="585"/>
    <cellStyle name="Porcentual 3 18" xfId="586"/>
    <cellStyle name="Porcentual 3 18 2" xfId="587"/>
    <cellStyle name="Porcentual 3 19" xfId="588"/>
    <cellStyle name="Porcentual 3 19 2" xfId="589"/>
    <cellStyle name="Porcentual 3 2" xfId="590"/>
    <cellStyle name="Porcentual 3 20" xfId="591"/>
    <cellStyle name="Porcentual 3 20 2" xfId="592"/>
    <cellStyle name="Porcentual 3 21" xfId="593"/>
    <cellStyle name="Porcentual 3 21 2" xfId="594"/>
    <cellStyle name="Porcentual 3 22" xfId="595"/>
    <cellStyle name="Porcentual 3 22 2" xfId="596"/>
    <cellStyle name="Porcentual 3 23" xfId="597"/>
    <cellStyle name="Porcentual 3 23 2" xfId="598"/>
    <cellStyle name="Porcentual 3 24" xfId="599"/>
    <cellStyle name="Porcentual 3 24 2" xfId="600"/>
    <cellStyle name="Porcentual 3 25" xfId="601"/>
    <cellStyle name="Porcentual 3 25 2" xfId="602"/>
    <cellStyle name="Porcentual 3 26" xfId="603"/>
    <cellStyle name="Porcentual 3 26 2" xfId="604"/>
    <cellStyle name="Porcentual 3 27" xfId="605"/>
    <cellStyle name="Porcentual 3 27 2" xfId="606"/>
    <cellStyle name="Porcentual 3 28" xfId="607"/>
    <cellStyle name="Porcentual 3 28 2" xfId="608"/>
    <cellStyle name="Porcentual 3 29" xfId="609"/>
    <cellStyle name="Porcentual 3 29 2" xfId="610"/>
    <cellStyle name="Porcentual 3 3" xfId="611"/>
    <cellStyle name="Porcentual 3 3 2" xfId="612"/>
    <cellStyle name="Porcentual 3 30" xfId="613"/>
    <cellStyle name="Porcentual 3 30 2" xfId="614"/>
    <cellStyle name="Porcentual 3 31" xfId="615"/>
    <cellStyle name="Porcentual 3 31 2" xfId="616"/>
    <cellStyle name="Porcentual 3 32" xfId="617"/>
    <cellStyle name="Porcentual 3 32 2" xfId="618"/>
    <cellStyle name="Porcentual 3 33" xfId="619"/>
    <cellStyle name="Porcentual 3 33 2" xfId="620"/>
    <cellStyle name="Porcentual 3 34" xfId="621"/>
    <cellStyle name="Porcentual 3 34 2" xfId="622"/>
    <cellStyle name="Porcentual 3 35" xfId="623"/>
    <cellStyle name="Porcentual 3 35 2" xfId="624"/>
    <cellStyle name="Porcentual 3 36" xfId="625"/>
    <cellStyle name="Porcentual 3 36 2" xfId="626"/>
    <cellStyle name="Porcentual 3 37" xfId="627"/>
    <cellStyle name="Porcentual 3 37 2" xfId="628"/>
    <cellStyle name="Porcentual 3 38" xfId="629"/>
    <cellStyle name="Porcentual 3 38 2" xfId="630"/>
    <cellStyle name="Porcentual 3 39" xfId="631"/>
    <cellStyle name="Porcentual 3 39 2" xfId="632"/>
    <cellStyle name="Porcentual 3 4" xfId="633"/>
    <cellStyle name="Porcentual 3 4 2" xfId="634"/>
    <cellStyle name="Porcentual 3 40" xfId="635"/>
    <cellStyle name="Porcentual 3 40 2" xfId="636"/>
    <cellStyle name="Porcentual 3 41" xfId="637"/>
    <cellStyle name="Porcentual 3 41 2" xfId="638"/>
    <cellStyle name="Porcentual 3 42" xfId="639"/>
    <cellStyle name="Porcentual 3 42 2" xfId="640"/>
    <cellStyle name="Porcentual 3 43" xfId="641"/>
    <cellStyle name="Porcentual 3 43 2" xfId="642"/>
    <cellStyle name="Porcentual 3 44" xfId="643"/>
    <cellStyle name="Porcentual 3 44 2" xfId="644"/>
    <cellStyle name="Porcentual 3 45" xfId="645"/>
    <cellStyle name="Porcentual 3 45 2" xfId="646"/>
    <cellStyle name="Porcentual 3 46" xfId="647"/>
    <cellStyle name="Porcentual 3 46 2" xfId="648"/>
    <cellStyle name="Porcentual 3 47" xfId="649"/>
    <cellStyle name="Porcentual 3 47 2" xfId="650"/>
    <cellStyle name="Porcentual 3 48" xfId="651"/>
    <cellStyle name="Porcentual 3 48 2" xfId="652"/>
    <cellStyle name="Porcentual 3 49" xfId="653"/>
    <cellStyle name="Porcentual 3 49 2" xfId="654"/>
    <cellStyle name="Porcentual 3 5" xfId="655"/>
    <cellStyle name="Porcentual 3 5 2" xfId="656"/>
    <cellStyle name="Porcentual 3 50" xfId="657"/>
    <cellStyle name="Porcentual 3 50 2" xfId="658"/>
    <cellStyle name="Porcentual 3 51" xfId="659"/>
    <cellStyle name="Porcentual 3 51 2" xfId="660"/>
    <cellStyle name="Porcentual 3 52" xfId="661"/>
    <cellStyle name="Porcentual 3 52 2" xfId="662"/>
    <cellStyle name="Porcentual 3 53" xfId="663"/>
    <cellStyle name="Porcentual 3 53 2" xfId="664"/>
    <cellStyle name="Porcentual 3 54" xfId="665"/>
    <cellStyle name="Porcentual 3 6" xfId="666"/>
    <cellStyle name="Porcentual 3 6 2" xfId="667"/>
    <cellStyle name="Porcentual 3 7" xfId="668"/>
    <cellStyle name="Porcentual 3 7 2" xfId="669"/>
    <cellStyle name="Porcentual 3 8" xfId="670"/>
    <cellStyle name="Porcentual 3 8 2" xfId="671"/>
    <cellStyle name="Porcentual 3 9" xfId="672"/>
    <cellStyle name="Porcentual 3 9 2" xfId="673"/>
    <cellStyle name="Porcentual 4" xfId="674"/>
    <cellStyle name="Porcentual 5" xfId="675"/>
    <cellStyle name="Porcentual 6" xfId="676"/>
    <cellStyle name="Porcentual 7" xfId="677"/>
    <cellStyle name="Porcentual 7 2" xfId="678"/>
    <cellStyle name="Porcentual 8" xfId="679"/>
    <cellStyle name="Salida 2" xfId="680"/>
    <cellStyle name="Salida 2 2" xfId="681"/>
    <cellStyle name="Salida 2 3" xfId="682"/>
    <cellStyle name="Salida 2 4" xfId="683"/>
    <cellStyle name="Texto de advertencia 2" xfId="684"/>
    <cellStyle name="Texto explicativo 2" xfId="685"/>
    <cellStyle name="Título 1 2" xfId="686"/>
    <cellStyle name="Título 2 2" xfId="687"/>
    <cellStyle name="Título 3 2" xfId="688"/>
    <cellStyle name="Título 3 2 2" xfId="689"/>
    <cellStyle name="Título 3 2 3" xfId="690"/>
    <cellStyle name="Título 3 2 4" xfId="691"/>
    <cellStyle name="Título 3 2 5" xfId="692"/>
    <cellStyle name="Título 4" xfId="693"/>
    <cellStyle name="Total 2" xfId="694"/>
    <cellStyle name="Total 2 2" xfId="695"/>
    <cellStyle name="Total 2 3" xfId="696"/>
    <cellStyle name="Total 2 4" xfId="697"/>
  </cellStyles>
  <dxfs count="0"/>
  <tableStyles count="0" defaultTableStyle="TableStyleMedium9" defaultPivotStyle="PivotStyleLight16"/>
  <colors>
    <mruColors>
      <color rgb="FF8CADD4"/>
      <color rgb="FFCCFFFF"/>
      <color rgb="FFDAEE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ose%20Armando%20Pe&#241;a\PLAN%20DE%20ACCION%202012\enero\Resul%20Ptales%20enero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D1" workbookViewId="0">
      <selection activeCell="K51" sqref="K51"/>
    </sheetView>
  </sheetViews>
  <sheetFormatPr baseColWidth="10" defaultRowHeight="10.199999999999999"/>
  <cols>
    <col min="1" max="1" width="49.42578125" customWidth="1"/>
    <col min="2" max="3" width="15.85546875" customWidth="1"/>
    <col min="4" max="4" width="7.85546875" customWidth="1"/>
    <col min="5" max="5" width="15.85546875" customWidth="1"/>
    <col min="6" max="6" width="7.85546875" customWidth="1"/>
    <col min="7" max="7" width="15.85546875" customWidth="1"/>
    <col min="8" max="8" width="7.140625" customWidth="1"/>
    <col min="9" max="9" width="16.7109375" style="22" customWidth="1"/>
    <col min="10" max="10" width="8.42578125" customWidth="1"/>
    <col min="11" max="11" width="15.85546875" customWidth="1"/>
    <col min="12" max="12" width="14.42578125" customWidth="1"/>
    <col min="13" max="13" width="8.7109375" customWidth="1"/>
    <col min="14" max="14" width="12.28515625" customWidth="1"/>
    <col min="15" max="16" width="12" customWidth="1"/>
  </cols>
  <sheetData>
    <row r="1" spans="1:19" s="40" customFormat="1" ht="10.5" customHeight="1">
      <c r="A1" s="419" t="s">
        <v>5</v>
      </c>
      <c r="B1" s="419"/>
      <c r="C1" s="419"/>
      <c r="D1" s="419"/>
      <c r="E1" s="419"/>
      <c r="F1" s="419"/>
      <c r="G1" s="419"/>
      <c r="H1" s="419"/>
      <c r="I1" s="419"/>
      <c r="J1" s="419"/>
      <c r="K1" s="419"/>
      <c r="L1" s="419"/>
      <c r="M1" s="419"/>
      <c r="N1" s="38"/>
      <c r="O1" s="38"/>
      <c r="P1" s="39"/>
      <c r="Q1" s="39"/>
      <c r="R1" s="39"/>
      <c r="S1" s="39"/>
    </row>
    <row r="2" spans="1:19" s="40" customFormat="1" ht="12" customHeight="1">
      <c r="A2" s="419" t="s">
        <v>80</v>
      </c>
      <c r="B2" s="419"/>
      <c r="C2" s="419"/>
      <c r="D2" s="419"/>
      <c r="E2" s="419"/>
      <c r="F2" s="419"/>
      <c r="G2" s="419"/>
      <c r="H2" s="419"/>
      <c r="I2" s="419"/>
      <c r="J2" s="419"/>
      <c r="K2" s="419"/>
      <c r="L2" s="419"/>
      <c r="M2" s="419"/>
      <c r="N2" s="38"/>
      <c r="O2" s="38"/>
      <c r="P2" s="39"/>
      <c r="Q2" s="39"/>
      <c r="R2" s="39"/>
      <c r="S2" s="39"/>
    </row>
    <row r="3" spans="1:19" s="40" customFormat="1" ht="12" customHeight="1">
      <c r="A3" s="419" t="s">
        <v>166</v>
      </c>
      <c r="B3" s="419"/>
      <c r="C3" s="419"/>
      <c r="D3" s="419"/>
      <c r="E3" s="419"/>
      <c r="F3" s="419"/>
      <c r="G3" s="419"/>
      <c r="H3" s="419"/>
      <c r="I3" s="419"/>
      <c r="J3" s="419"/>
      <c r="K3" s="419"/>
      <c r="L3" s="419"/>
      <c r="M3" s="419"/>
      <c r="N3" s="38"/>
      <c r="O3" s="38"/>
      <c r="P3" s="39"/>
      <c r="Q3" s="39"/>
      <c r="R3" s="39"/>
      <c r="S3" s="39"/>
    </row>
    <row r="4" spans="1:19" s="40" customFormat="1" ht="12" customHeight="1">
      <c r="A4" s="419" t="s">
        <v>226</v>
      </c>
      <c r="B4" s="419"/>
      <c r="C4" s="419"/>
      <c r="D4" s="419"/>
      <c r="E4" s="419"/>
      <c r="F4" s="419"/>
      <c r="G4" s="419"/>
      <c r="H4" s="419"/>
      <c r="I4" s="419"/>
      <c r="J4" s="419"/>
      <c r="K4" s="419"/>
      <c r="L4" s="419"/>
      <c r="M4" s="419"/>
      <c r="N4" s="38"/>
      <c r="O4" s="38"/>
      <c r="P4" s="39"/>
      <c r="Q4" s="39"/>
      <c r="R4" s="39"/>
      <c r="S4" s="39"/>
    </row>
    <row r="5" spans="1:19" s="40" customFormat="1" ht="12" customHeight="1">
      <c r="A5" s="37"/>
      <c r="B5" s="37"/>
      <c r="C5" s="37"/>
      <c r="D5" s="37"/>
      <c r="E5" s="37"/>
      <c r="F5" s="37"/>
      <c r="G5" s="37"/>
      <c r="H5" s="37"/>
      <c r="I5" s="55"/>
      <c r="J5" s="37"/>
      <c r="K5" s="37"/>
      <c r="L5" s="37"/>
      <c r="M5" s="22"/>
      <c r="N5" s="38"/>
      <c r="O5" s="38"/>
      <c r="P5" s="39"/>
      <c r="Q5" s="39"/>
      <c r="R5" s="39"/>
      <c r="S5" s="39"/>
    </row>
    <row r="6" spans="1:19" s="40" customFormat="1" ht="12" customHeight="1">
      <c r="A6" s="422"/>
      <c r="B6" s="424" t="s">
        <v>109</v>
      </c>
      <c r="C6" s="424" t="s">
        <v>92</v>
      </c>
      <c r="D6" s="424" t="s">
        <v>94</v>
      </c>
      <c r="E6" s="424" t="s">
        <v>93</v>
      </c>
      <c r="F6" s="424" t="s">
        <v>94</v>
      </c>
      <c r="G6" s="427" t="s">
        <v>15</v>
      </c>
      <c r="H6" s="429" t="s">
        <v>8</v>
      </c>
      <c r="I6" s="427" t="s">
        <v>52</v>
      </c>
      <c r="J6" s="427" t="s">
        <v>8</v>
      </c>
      <c r="K6" s="425" t="s">
        <v>112</v>
      </c>
      <c r="L6" s="420"/>
      <c r="M6" s="420" t="s">
        <v>8</v>
      </c>
      <c r="N6" s="57"/>
      <c r="O6" s="39"/>
    </row>
    <row r="7" spans="1:19" s="40" customFormat="1" ht="12" customHeight="1">
      <c r="A7" s="423"/>
      <c r="B7" s="424"/>
      <c r="C7" s="424"/>
      <c r="D7" s="424"/>
      <c r="E7" s="424"/>
      <c r="F7" s="424"/>
      <c r="G7" s="428"/>
      <c r="H7" s="430"/>
      <c r="I7" s="428"/>
      <c r="J7" s="428"/>
      <c r="K7" s="426"/>
      <c r="L7" s="421"/>
      <c r="M7" s="421"/>
      <c r="N7" s="57"/>
      <c r="O7" s="39"/>
    </row>
    <row r="8" spans="1:19" s="40" customFormat="1" ht="15.75" customHeight="1">
      <c r="A8" s="100" t="s">
        <v>95</v>
      </c>
      <c r="B8" s="101">
        <v>921685751000</v>
      </c>
      <c r="C8" s="101">
        <v>551455337842</v>
      </c>
      <c r="D8" s="102">
        <v>0.59831166668649083</v>
      </c>
      <c r="E8" s="101">
        <v>467313330548</v>
      </c>
      <c r="F8" s="103">
        <v>0.50702023986047284</v>
      </c>
      <c r="G8" s="101">
        <v>136791354037</v>
      </c>
      <c r="H8" s="104">
        <v>0.14841430920309409</v>
      </c>
      <c r="I8" s="101">
        <v>134128824103</v>
      </c>
      <c r="J8" s="104">
        <v>0.14552554811384949</v>
      </c>
      <c r="K8" s="101">
        <v>16668730585</v>
      </c>
      <c r="L8" s="101">
        <v>6876220304</v>
      </c>
      <c r="M8" s="102">
        <v>0.41252213352034328</v>
      </c>
      <c r="N8" s="57"/>
      <c r="O8" s="39"/>
      <c r="P8" s="39"/>
    </row>
    <row r="9" spans="1:19" s="40" customFormat="1" ht="12" customHeight="1">
      <c r="A9" s="83" t="s">
        <v>96</v>
      </c>
      <c r="B9" s="84">
        <v>287187051000</v>
      </c>
      <c r="C9" s="84">
        <v>129757605709</v>
      </c>
      <c r="D9" s="85">
        <v>0.45182261963823711</v>
      </c>
      <c r="E9" s="84">
        <v>121971601597</v>
      </c>
      <c r="F9" s="86">
        <v>0.42471135509866703</v>
      </c>
      <c r="G9" s="84">
        <v>109605454286</v>
      </c>
      <c r="H9" s="87">
        <v>0.38165179768498686</v>
      </c>
      <c r="I9" s="84">
        <v>108851015761</v>
      </c>
      <c r="J9" s="87">
        <v>0.3790248041545578</v>
      </c>
      <c r="K9" s="88">
        <v>1250810297</v>
      </c>
      <c r="L9" s="88">
        <v>844850075</v>
      </c>
      <c r="M9" s="89">
        <v>0.67544221296093154</v>
      </c>
      <c r="N9" s="57"/>
      <c r="O9" s="57"/>
      <c r="P9" s="39"/>
    </row>
    <row r="10" spans="1:19" s="40" customFormat="1" ht="12" customHeight="1">
      <c r="A10" s="58" t="s">
        <v>113</v>
      </c>
      <c r="B10" s="41">
        <v>212376619354</v>
      </c>
      <c r="C10" s="33">
        <v>99772012763</v>
      </c>
      <c r="D10" s="48">
        <v>0.46978812011643806</v>
      </c>
      <c r="E10" s="33">
        <v>99504153861</v>
      </c>
      <c r="F10" s="42">
        <v>0.46852687533904797</v>
      </c>
      <c r="G10" s="54">
        <v>93912442279</v>
      </c>
      <c r="H10" s="43">
        <v>0.44219765134533023</v>
      </c>
      <c r="I10" s="54">
        <v>93784267810</v>
      </c>
      <c r="J10" s="43">
        <v>0.44159412695837141</v>
      </c>
      <c r="K10" s="59">
        <v>361988052</v>
      </c>
      <c r="L10" s="59">
        <v>58711596</v>
      </c>
      <c r="M10" s="82">
        <v>0.16219208251657985</v>
      </c>
      <c r="N10" s="57"/>
      <c r="O10" s="57"/>
      <c r="P10" s="39"/>
    </row>
    <row r="11" spans="1:19" s="40" customFormat="1" ht="12" customHeight="1">
      <c r="A11" s="58" t="s">
        <v>116</v>
      </c>
      <c r="B11" s="41">
        <v>40682582729</v>
      </c>
      <c r="C11" s="33">
        <v>24917252881</v>
      </c>
      <c r="D11" s="48">
        <v>0.61247962173350634</v>
      </c>
      <c r="E11" s="33">
        <v>18333691287</v>
      </c>
      <c r="F11" s="42">
        <v>0.45065209869114553</v>
      </c>
      <c r="G11" s="54">
        <v>13599293920</v>
      </c>
      <c r="H11" s="43">
        <v>0.33427803762089903</v>
      </c>
      <c r="I11" s="54">
        <v>12973029864</v>
      </c>
      <c r="J11" s="43">
        <v>0.31888412666466137</v>
      </c>
      <c r="K11" s="59">
        <v>757877773</v>
      </c>
      <c r="L11" s="59">
        <v>726952679</v>
      </c>
      <c r="M11" s="82">
        <v>0.95919514319890209</v>
      </c>
      <c r="N11" s="57"/>
      <c r="O11" s="57"/>
      <c r="P11" s="39"/>
    </row>
    <row r="12" spans="1:19" s="40" customFormat="1" ht="12" customHeight="1">
      <c r="A12" s="58" t="s">
        <v>114</v>
      </c>
      <c r="B12" s="41">
        <v>24139167464</v>
      </c>
      <c r="C12" s="33">
        <v>3504706529</v>
      </c>
      <c r="D12" s="48">
        <v>0.14518754775726014</v>
      </c>
      <c r="E12" s="33">
        <v>3293866524</v>
      </c>
      <c r="F12" s="42">
        <v>0.13645319495431293</v>
      </c>
      <c r="G12" s="54">
        <v>1253828162</v>
      </c>
      <c r="H12" s="43">
        <v>5.1941648935071992E-2</v>
      </c>
      <c r="I12" s="54">
        <v>1253828162</v>
      </c>
      <c r="J12" s="43">
        <v>5.1941648935071992E-2</v>
      </c>
      <c r="K12" s="59">
        <v>130944472</v>
      </c>
      <c r="L12" s="59">
        <v>59185800</v>
      </c>
      <c r="M12" s="82">
        <v>0.45199158922875338</v>
      </c>
      <c r="N12" s="57"/>
      <c r="O12" s="57"/>
      <c r="P12" s="39"/>
    </row>
    <row r="13" spans="1:19" s="40" customFormat="1" ht="12" customHeight="1">
      <c r="A13" s="58" t="s">
        <v>115</v>
      </c>
      <c r="B13" s="41">
        <v>9988681453</v>
      </c>
      <c r="C13" s="33">
        <v>1563633536</v>
      </c>
      <c r="D13" s="48">
        <v>0.15654053473998597</v>
      </c>
      <c r="E13" s="33">
        <v>839889925</v>
      </c>
      <c r="F13" s="42">
        <v>8.4084163555716102E-2</v>
      </c>
      <c r="G13" s="54">
        <v>839889925</v>
      </c>
      <c r="H13" s="43">
        <v>8.4084163555716102E-2</v>
      </c>
      <c r="I13" s="54">
        <v>839889925</v>
      </c>
      <c r="J13" s="43">
        <v>8.4084163555716102E-2</v>
      </c>
      <c r="K13" s="59"/>
      <c r="L13" s="59"/>
      <c r="M13" s="82"/>
      <c r="N13" s="57"/>
      <c r="O13" s="57"/>
      <c r="P13" s="39"/>
    </row>
    <row r="14" spans="1:19" s="40" customFormat="1" ht="12" customHeight="1">
      <c r="A14" s="83" t="s">
        <v>97</v>
      </c>
      <c r="B14" s="84">
        <v>884700000</v>
      </c>
      <c r="C14" s="90">
        <v>497380518</v>
      </c>
      <c r="D14" s="85">
        <v>0.56220246185147504</v>
      </c>
      <c r="E14" s="90">
        <v>497380518</v>
      </c>
      <c r="F14" s="86">
        <v>0.56220246185147504</v>
      </c>
      <c r="G14" s="91">
        <v>497380518</v>
      </c>
      <c r="H14" s="87">
        <v>0.56220246185147504</v>
      </c>
      <c r="I14" s="91">
        <v>497380518</v>
      </c>
      <c r="J14" s="87">
        <v>0.56220246185147504</v>
      </c>
      <c r="K14" s="84"/>
      <c r="L14" s="84"/>
      <c r="M14" s="89"/>
      <c r="N14" s="57"/>
      <c r="O14" s="57"/>
      <c r="P14" s="39"/>
    </row>
    <row r="15" spans="1:19" s="40" customFormat="1" ht="12" customHeight="1">
      <c r="A15" s="83" t="s">
        <v>98</v>
      </c>
      <c r="B15" s="84">
        <v>633614000000</v>
      </c>
      <c r="C15" s="84">
        <v>421200351615</v>
      </c>
      <c r="D15" s="85">
        <v>0.66475859374161561</v>
      </c>
      <c r="E15" s="84">
        <v>344844348433</v>
      </c>
      <c r="F15" s="86">
        <v>0.54424988783865258</v>
      </c>
      <c r="G15" s="92">
        <v>26688519233</v>
      </c>
      <c r="H15" s="87">
        <v>4.2121100911596022E-2</v>
      </c>
      <c r="I15" s="84">
        <v>24780427824</v>
      </c>
      <c r="J15" s="87">
        <v>3.9109659546664059E-2</v>
      </c>
      <c r="K15" s="88">
        <v>15417920288</v>
      </c>
      <c r="L15" s="88">
        <v>6031370229</v>
      </c>
      <c r="M15" s="89">
        <v>0.39119220467719673</v>
      </c>
      <c r="N15" s="56"/>
      <c r="O15" s="39"/>
      <c r="P15" s="39"/>
    </row>
    <row r="16" spans="1:19" s="40" customFormat="1" ht="12" customHeight="1">
      <c r="A16" s="37"/>
      <c r="B16" s="37"/>
      <c r="C16" s="37"/>
      <c r="D16" s="419"/>
      <c r="E16" s="419"/>
      <c r="F16" s="37"/>
      <c r="G16" s="37"/>
      <c r="H16" s="37"/>
      <c r="I16" s="55"/>
      <c r="J16" s="37"/>
      <c r="K16" s="37"/>
      <c r="L16" s="37"/>
      <c r="M16" s="37"/>
      <c r="N16"/>
      <c r="O16" s="39"/>
      <c r="P16" s="39"/>
    </row>
    <row r="17" spans="1:14">
      <c r="C17" s="22"/>
      <c r="D17" s="22"/>
      <c r="E17" s="22"/>
      <c r="F17" s="22"/>
    </row>
    <row r="18" spans="1:14" ht="21" customHeight="1">
      <c r="A18" s="224" t="s">
        <v>83</v>
      </c>
      <c r="B18" s="227"/>
      <c r="C18" s="417" t="s">
        <v>87</v>
      </c>
      <c r="D18" s="418"/>
      <c r="E18" s="414" t="s">
        <v>82</v>
      </c>
      <c r="F18" s="416"/>
      <c r="G18" s="414" t="s">
        <v>15</v>
      </c>
      <c r="H18" s="416"/>
      <c r="I18" s="414" t="s">
        <v>52</v>
      </c>
      <c r="J18" s="416"/>
      <c r="K18" s="414" t="s">
        <v>89</v>
      </c>
      <c r="L18" s="415"/>
      <c r="M18" s="416"/>
    </row>
    <row r="19" spans="1:14" ht="21.75" customHeight="1">
      <c r="A19" s="228"/>
      <c r="B19" s="229" t="s">
        <v>55</v>
      </c>
      <c r="C19" s="228" t="s">
        <v>56</v>
      </c>
      <c r="D19" s="228" t="s">
        <v>8</v>
      </c>
      <c r="E19" s="230" t="s">
        <v>88</v>
      </c>
      <c r="F19" s="230" t="s">
        <v>8</v>
      </c>
      <c r="G19" s="230" t="s">
        <v>77</v>
      </c>
      <c r="H19" s="230" t="s">
        <v>8</v>
      </c>
      <c r="I19" s="234" t="s">
        <v>57</v>
      </c>
      <c r="J19" s="232" t="s">
        <v>8</v>
      </c>
      <c r="K19" s="232" t="s">
        <v>76</v>
      </c>
      <c r="L19" s="235" t="s">
        <v>15</v>
      </c>
      <c r="M19" s="233" t="s">
        <v>8</v>
      </c>
    </row>
    <row r="20" spans="1:14">
      <c r="A20" s="105" t="s">
        <v>18</v>
      </c>
      <c r="B20" s="106">
        <v>633614000000</v>
      </c>
      <c r="C20" s="106">
        <v>421200351615</v>
      </c>
      <c r="D20" s="107">
        <v>0.66475859374161561</v>
      </c>
      <c r="E20" s="106">
        <v>344844348433</v>
      </c>
      <c r="F20" s="108">
        <v>0.54424988783865258</v>
      </c>
      <c r="G20" s="106">
        <v>26688519233</v>
      </c>
      <c r="H20" s="107">
        <v>4.2121100911596022E-2</v>
      </c>
      <c r="I20" s="109">
        <v>24780427824</v>
      </c>
      <c r="J20" s="107">
        <v>3.9109659546664059E-2</v>
      </c>
      <c r="K20" s="106">
        <v>15417920288</v>
      </c>
      <c r="L20" s="106">
        <v>6031370229</v>
      </c>
      <c r="M20" s="107">
        <v>0.39119220467719673</v>
      </c>
    </row>
    <row r="21" spans="1:14">
      <c r="A21" s="93" t="s">
        <v>19</v>
      </c>
      <c r="B21" s="94">
        <v>598293700000</v>
      </c>
      <c r="C21" s="94">
        <v>397350311734</v>
      </c>
      <c r="D21" s="85">
        <v>0.66413922081078236</v>
      </c>
      <c r="E21" s="94">
        <v>334798408374</v>
      </c>
      <c r="F21" s="95">
        <v>0.55958872435728468</v>
      </c>
      <c r="G21" s="94">
        <v>22392435368</v>
      </c>
      <c r="H21" s="85">
        <v>3.742716222484041E-2</v>
      </c>
      <c r="I21" s="90">
        <v>20602515743</v>
      </c>
      <c r="J21" s="85">
        <v>3.4435454932920072E-2</v>
      </c>
      <c r="K21" s="94">
        <v>12285475768</v>
      </c>
      <c r="L21" s="94">
        <v>4827427555</v>
      </c>
      <c r="M21" s="85">
        <v>0.39293777841099237</v>
      </c>
      <c r="N21" s="10"/>
    </row>
    <row r="22" spans="1:14" s="10" customFormat="1">
      <c r="A22" s="49" t="s">
        <v>35</v>
      </c>
      <c r="B22" s="3">
        <v>399232700000</v>
      </c>
      <c r="C22" s="3">
        <v>277880221407</v>
      </c>
      <c r="D22" s="4">
        <v>0.69603572404514957</v>
      </c>
      <c r="E22" s="3">
        <v>244203808729</v>
      </c>
      <c r="F22" s="18">
        <v>0.61168288251187841</v>
      </c>
      <c r="G22" s="3">
        <v>6905193926</v>
      </c>
      <c r="H22" s="4">
        <v>1.7296163180020075E-2</v>
      </c>
      <c r="I22" s="9">
        <v>6405939559</v>
      </c>
      <c r="J22" s="4">
        <v>1.6045628424224769E-2</v>
      </c>
      <c r="K22" s="9">
        <v>9413198211</v>
      </c>
      <c r="L22" s="9">
        <v>3345069764</v>
      </c>
      <c r="M22" s="4">
        <v>0.35535953764269462</v>
      </c>
      <c r="N22" s="46"/>
    </row>
    <row r="23" spans="1:14" s="46" customFormat="1" ht="11.25" customHeight="1">
      <c r="A23" s="2" t="s">
        <v>3</v>
      </c>
      <c r="B23" s="3">
        <v>152017000000</v>
      </c>
      <c r="C23" s="9">
        <v>81066521261</v>
      </c>
      <c r="D23" s="4">
        <v>0.53327273437181366</v>
      </c>
      <c r="E23" s="9">
        <v>69917385340</v>
      </c>
      <c r="F23" s="18">
        <v>0.45993135859805151</v>
      </c>
      <c r="G23" s="9">
        <v>1815893986</v>
      </c>
      <c r="H23" s="4">
        <v>1.1945334969115297E-2</v>
      </c>
      <c r="I23" s="9">
        <v>1776951797</v>
      </c>
      <c r="J23" s="4">
        <v>1.1689165007860963E-2</v>
      </c>
      <c r="K23" s="9">
        <v>1679914597</v>
      </c>
      <c r="L23" s="9">
        <v>450233291</v>
      </c>
      <c r="M23" s="4">
        <v>0.26800963084910917</v>
      </c>
    </row>
    <row r="24" spans="1:14" s="46" customFormat="1" ht="11.25" customHeight="1">
      <c r="A24" s="2" t="s">
        <v>4</v>
      </c>
      <c r="B24" s="3">
        <v>47044000000</v>
      </c>
      <c r="C24" s="9">
        <v>38403569066</v>
      </c>
      <c r="D24" s="4">
        <v>0.81633298754357619</v>
      </c>
      <c r="E24" s="9">
        <v>20677214305</v>
      </c>
      <c r="F24" s="18">
        <v>0.43952925569679446</v>
      </c>
      <c r="G24" s="9">
        <v>13671347456</v>
      </c>
      <c r="H24" s="4">
        <v>0.29060767485758016</v>
      </c>
      <c r="I24" s="9">
        <v>12419624387</v>
      </c>
      <c r="J24" s="4">
        <v>0.26400017827990818</v>
      </c>
      <c r="K24" s="9">
        <v>1192362960</v>
      </c>
      <c r="L24" s="9">
        <v>1032124500</v>
      </c>
      <c r="M24" s="4">
        <v>0.86561268223226262</v>
      </c>
    </row>
    <row r="25" spans="1:14" s="46" customFormat="1">
      <c r="A25" s="110" t="s">
        <v>14</v>
      </c>
      <c r="B25" s="94">
        <v>25767000000</v>
      </c>
      <c r="C25" s="94">
        <v>16745961434</v>
      </c>
      <c r="D25" s="85">
        <v>0.64989953948849299</v>
      </c>
      <c r="E25" s="94">
        <v>4630450190</v>
      </c>
      <c r="F25" s="95">
        <v>0.17970466837427718</v>
      </c>
      <c r="G25" s="94">
        <v>1564743861</v>
      </c>
      <c r="H25" s="85">
        <v>6.0726660495983235E-2</v>
      </c>
      <c r="I25" s="90">
        <v>1455281977</v>
      </c>
      <c r="J25" s="85">
        <v>5.6478518143361661E-2</v>
      </c>
      <c r="K25" s="94">
        <v>2731351637</v>
      </c>
      <c r="L25" s="94">
        <v>831960987</v>
      </c>
      <c r="M25" s="85">
        <v>0.3045968068446106</v>
      </c>
      <c r="N25" s="10"/>
    </row>
    <row r="26" spans="1:14" s="10" customFormat="1" ht="11.25" customHeight="1">
      <c r="A26" s="2" t="s">
        <v>1</v>
      </c>
      <c r="B26" s="3">
        <v>5100000000</v>
      </c>
      <c r="C26" s="3">
        <v>469106219</v>
      </c>
      <c r="D26" s="4">
        <v>9.1981611568627455E-2</v>
      </c>
      <c r="E26" s="3">
        <v>319106219</v>
      </c>
      <c r="F26" s="18">
        <v>6.2569846862745096E-2</v>
      </c>
      <c r="G26" s="3">
        <v>307859517</v>
      </c>
      <c r="H26" s="4">
        <v>6.0364611176470587E-2</v>
      </c>
      <c r="I26" s="9">
        <v>307859517</v>
      </c>
      <c r="J26" s="4">
        <v>6.0364611176470587E-2</v>
      </c>
      <c r="K26" s="9">
        <v>43091680</v>
      </c>
      <c r="L26" s="9">
        <v>43091680</v>
      </c>
      <c r="M26" s="4">
        <v>1</v>
      </c>
      <c r="N26" s="46"/>
    </row>
    <row r="27" spans="1:14" s="46" customFormat="1" ht="11.25" customHeight="1">
      <c r="A27" s="2" t="s">
        <v>39</v>
      </c>
      <c r="B27" s="3">
        <v>15141000000</v>
      </c>
      <c r="C27" s="34">
        <v>12915609578</v>
      </c>
      <c r="D27" s="4">
        <v>0.85302222957532525</v>
      </c>
      <c r="E27" s="34">
        <v>2909297695</v>
      </c>
      <c r="F27" s="18">
        <v>0.19214699788653325</v>
      </c>
      <c r="G27" s="34">
        <v>1111500018</v>
      </c>
      <c r="H27" s="4">
        <v>7.3409947691698035E-2</v>
      </c>
      <c r="I27" s="9">
        <v>1002038134</v>
      </c>
      <c r="J27" s="4">
        <v>6.6180446073575067E-2</v>
      </c>
      <c r="K27" s="9">
        <v>2647418059</v>
      </c>
      <c r="L27" s="9">
        <v>788869307</v>
      </c>
      <c r="M27" s="4">
        <v>0.29797685496561765</v>
      </c>
    </row>
    <row r="28" spans="1:14" s="46" customFormat="1" ht="11.25" customHeight="1">
      <c r="A28" s="2" t="s">
        <v>111</v>
      </c>
      <c r="B28" s="3">
        <v>3000000000</v>
      </c>
      <c r="C28" s="9">
        <v>1378081986</v>
      </c>
      <c r="D28" s="4">
        <v>0.45936066199999998</v>
      </c>
      <c r="E28" s="9">
        <v>19798880</v>
      </c>
      <c r="F28" s="18">
        <v>6.5996266666666662E-3</v>
      </c>
      <c r="G28" s="9">
        <v>1081448</v>
      </c>
      <c r="H28" s="4">
        <f>G28/B28</f>
        <v>3.6048266666666666E-4</v>
      </c>
      <c r="I28" s="9">
        <v>1081448</v>
      </c>
      <c r="J28" s="4">
        <v>3.6048266666666666E-4</v>
      </c>
      <c r="K28" s="9">
        <v>40841898</v>
      </c>
      <c r="L28" s="9">
        <v>0</v>
      </c>
      <c r="M28" s="4">
        <v>0</v>
      </c>
    </row>
    <row r="29" spans="1:14" s="46" customFormat="1" ht="11.25" customHeight="1">
      <c r="A29" s="2" t="s">
        <v>7</v>
      </c>
      <c r="B29" s="3">
        <v>2526000000</v>
      </c>
      <c r="C29" s="9">
        <v>1983163651</v>
      </c>
      <c r="D29" s="4">
        <v>0.78510041607284242</v>
      </c>
      <c r="E29" s="9">
        <v>1382247396</v>
      </c>
      <c r="F29" s="18">
        <v>0.54720799524940622</v>
      </c>
      <c r="G29" s="9">
        <v>144302878</v>
      </c>
      <c r="H29" s="4">
        <v>5.7127030087094223E-2</v>
      </c>
      <c r="I29" s="9">
        <v>144302878</v>
      </c>
      <c r="J29" s="4">
        <v>5.7127030087094223E-2</v>
      </c>
      <c r="K29" s="9"/>
      <c r="L29" s="9"/>
      <c r="M29" s="4"/>
      <c r="N29"/>
    </row>
    <row r="30" spans="1:14" ht="11.25" customHeight="1">
      <c r="A30" s="96" t="s">
        <v>32</v>
      </c>
      <c r="B30" s="94">
        <v>5478000000</v>
      </c>
      <c r="C30" s="94">
        <v>3259386910</v>
      </c>
      <c r="D30" s="85">
        <v>0.59499578495801386</v>
      </c>
      <c r="E30" s="94">
        <v>2194244576</v>
      </c>
      <c r="F30" s="95">
        <v>0.40055578240233664</v>
      </c>
      <c r="G30" s="94">
        <v>1070788021</v>
      </c>
      <c r="H30" s="85">
        <v>0.19547061354508946</v>
      </c>
      <c r="I30" s="90">
        <v>1062078121</v>
      </c>
      <c r="J30" s="85">
        <v>0.19388063545089448</v>
      </c>
      <c r="K30" s="90"/>
      <c r="L30" s="90"/>
      <c r="M30" s="85"/>
    </row>
    <row r="31" spans="1:14" ht="11.25" customHeight="1">
      <c r="A31" s="110" t="s">
        <v>99</v>
      </c>
      <c r="B31" s="94">
        <v>1108300000</v>
      </c>
      <c r="C31" s="94">
        <v>888670785</v>
      </c>
      <c r="D31" s="85">
        <v>0.80183234232608502</v>
      </c>
      <c r="E31" s="94">
        <v>498634461</v>
      </c>
      <c r="F31" s="95">
        <v>0.44990928539204189</v>
      </c>
      <c r="G31" s="94">
        <v>297275665</v>
      </c>
      <c r="H31" s="85">
        <v>0.26822671208156634</v>
      </c>
      <c r="I31" s="90">
        <v>297275665</v>
      </c>
      <c r="J31" s="85">
        <v>0.26822671208156634</v>
      </c>
      <c r="K31" s="90">
        <v>262192193</v>
      </c>
      <c r="L31" s="90">
        <v>245176765</v>
      </c>
      <c r="M31" s="85">
        <v>0.93510322406891799</v>
      </c>
    </row>
    <row r="32" spans="1:14" ht="11.25" customHeight="1">
      <c r="A32" s="96" t="s">
        <v>2</v>
      </c>
      <c r="B32" s="94">
        <v>2730000000</v>
      </c>
      <c r="C32" s="94">
        <v>2719020752</v>
      </c>
      <c r="D32" s="85">
        <v>0.99597829743589739</v>
      </c>
      <c r="E32" s="94">
        <v>2485610832</v>
      </c>
      <c r="F32" s="95">
        <v>0.91048015824175821</v>
      </c>
      <c r="G32" s="94">
        <v>1126276318</v>
      </c>
      <c r="H32" s="85">
        <v>0.41255542783882782</v>
      </c>
      <c r="I32" s="90">
        <v>1126276318</v>
      </c>
      <c r="J32" s="85">
        <v>0.41255542783882782</v>
      </c>
      <c r="K32" s="90">
        <v>138900690</v>
      </c>
      <c r="L32" s="90">
        <v>126804922</v>
      </c>
      <c r="M32" s="85">
        <v>0.91291786959445631</v>
      </c>
    </row>
    <row r="33" spans="1:13" ht="11.25" customHeight="1">
      <c r="A33" s="96" t="s">
        <v>13</v>
      </c>
      <c r="B33" s="94">
        <v>237000000</v>
      </c>
      <c r="C33" s="94">
        <v>237000000</v>
      </c>
      <c r="D33" s="85">
        <v>1</v>
      </c>
      <c r="E33" s="94">
        <v>237000000</v>
      </c>
      <c r="F33" s="95">
        <v>1</v>
      </c>
      <c r="G33" s="94">
        <v>237000000</v>
      </c>
      <c r="H33" s="85">
        <v>1</v>
      </c>
      <c r="I33" s="90">
        <v>237000000</v>
      </c>
      <c r="J33" s="85">
        <v>1</v>
      </c>
      <c r="K33" s="90"/>
      <c r="L33" s="90"/>
      <c r="M33" s="85"/>
    </row>
    <row r="34" spans="1:13" hidden="1">
      <c r="A34" s="2" t="s">
        <v>47</v>
      </c>
      <c r="B34" s="3">
        <v>278000000</v>
      </c>
      <c r="C34" s="3">
        <v>0</v>
      </c>
      <c r="D34" s="4">
        <v>0</v>
      </c>
      <c r="E34" s="3">
        <v>0</v>
      </c>
      <c r="F34" s="18">
        <v>0</v>
      </c>
      <c r="G34" s="3">
        <v>0</v>
      </c>
      <c r="H34" s="4">
        <v>0</v>
      </c>
      <c r="I34" s="9">
        <v>0</v>
      </c>
      <c r="J34" s="4" t="e">
        <v>#DIV/0!</v>
      </c>
      <c r="K34" s="9"/>
      <c r="L34" s="9"/>
      <c r="M34" s="16" t="e">
        <v>#DIV/0!</v>
      </c>
    </row>
    <row r="35" spans="1:13" ht="13.8">
      <c r="A35" s="97" t="s">
        <v>108</v>
      </c>
      <c r="B35" s="98">
        <v>20417003730</v>
      </c>
      <c r="C35" s="98">
        <v>13658160202</v>
      </c>
      <c r="D35" s="99">
        <v>0.66896006792275786</v>
      </c>
      <c r="E35" s="98">
        <v>9261958821</v>
      </c>
      <c r="F35" s="99">
        <v>0.45363947342532029</v>
      </c>
      <c r="G35" s="98">
        <v>1906001483</v>
      </c>
      <c r="H35" s="99">
        <v>9.3353633481458934E-2</v>
      </c>
      <c r="I35" s="98">
        <v>1793127919</v>
      </c>
      <c r="J35" s="99">
        <v>8.7825223657340246E-2</v>
      </c>
      <c r="K35" s="98">
        <v>421102086</v>
      </c>
      <c r="L35" s="98">
        <v>345459467</v>
      </c>
      <c r="M35" s="99">
        <v>0.82036987819623386</v>
      </c>
    </row>
    <row r="36" spans="1:13">
      <c r="A36" s="264" t="s">
        <v>102</v>
      </c>
      <c r="B36" s="253">
        <v>3544226730</v>
      </c>
      <c r="C36" s="253">
        <v>1558398860</v>
      </c>
      <c r="D36" s="47">
        <v>0.43970066779559558</v>
      </c>
      <c r="E36" s="253">
        <v>963891441</v>
      </c>
      <c r="F36" s="47">
        <v>0.27196099866895368</v>
      </c>
      <c r="G36" s="253">
        <v>19562391</v>
      </c>
      <c r="H36" s="47">
        <v>5.5195089056844851E-3</v>
      </c>
      <c r="I36" s="253">
        <v>19562391</v>
      </c>
      <c r="J36" s="47">
        <v>5.5195089056844851E-3</v>
      </c>
      <c r="K36" s="33"/>
      <c r="L36" s="33"/>
      <c r="M36" s="48"/>
    </row>
    <row r="37" spans="1:13">
      <c r="A37" s="264" t="s">
        <v>103</v>
      </c>
      <c r="B37" s="253">
        <v>2521077000</v>
      </c>
      <c r="C37" s="253">
        <v>1668673814</v>
      </c>
      <c r="D37" s="47">
        <v>0.661889269546309</v>
      </c>
      <c r="E37" s="253">
        <v>1477350359</v>
      </c>
      <c r="F37" s="47">
        <v>0.58599969735156843</v>
      </c>
      <c r="G37" s="253">
        <v>321066083</v>
      </c>
      <c r="H37" s="47">
        <v>0.12735274765506963</v>
      </c>
      <c r="I37" s="253">
        <v>321066083</v>
      </c>
      <c r="J37" s="47">
        <v>0.12735274765506963</v>
      </c>
      <c r="K37" s="33">
        <v>825000</v>
      </c>
      <c r="L37" s="44">
        <v>0</v>
      </c>
      <c r="M37" s="48">
        <v>0</v>
      </c>
    </row>
    <row r="38" spans="1:13">
      <c r="A38" s="264" t="s">
        <v>104</v>
      </c>
      <c r="B38" s="253">
        <v>4181500000</v>
      </c>
      <c r="C38" s="253">
        <v>3536705462</v>
      </c>
      <c r="D38" s="47">
        <v>0.84579826904220978</v>
      </c>
      <c r="E38" s="253">
        <v>2232702498</v>
      </c>
      <c r="F38" s="47">
        <v>0.53394774554585678</v>
      </c>
      <c r="G38" s="253">
        <v>928306997</v>
      </c>
      <c r="H38" s="47">
        <v>0.22200334736338634</v>
      </c>
      <c r="I38" s="253">
        <v>860233086</v>
      </c>
      <c r="J38" s="47">
        <v>0.2057235647494918</v>
      </c>
      <c r="K38" s="33">
        <v>384930095</v>
      </c>
      <c r="L38" s="44">
        <v>317073376</v>
      </c>
      <c r="M38" s="48">
        <v>0.8237167738209713</v>
      </c>
    </row>
    <row r="39" spans="1:13">
      <c r="A39" s="264" t="s">
        <v>105</v>
      </c>
      <c r="B39" s="253">
        <v>3885500000</v>
      </c>
      <c r="C39" s="253">
        <v>1706724517</v>
      </c>
      <c r="D39" s="47">
        <v>0.43925479783811605</v>
      </c>
      <c r="E39" s="253">
        <v>849265686</v>
      </c>
      <c r="F39" s="47">
        <v>0.21857307579462101</v>
      </c>
      <c r="G39" s="253">
        <v>30610754</v>
      </c>
      <c r="H39" s="47">
        <v>7.8782020332003599E-3</v>
      </c>
      <c r="I39" s="253">
        <v>14136320</v>
      </c>
      <c r="J39" s="47">
        <v>3.6382241667739031E-3</v>
      </c>
      <c r="K39" s="33">
        <v>6355199</v>
      </c>
      <c r="L39" s="44">
        <v>0</v>
      </c>
      <c r="M39" s="48">
        <v>0</v>
      </c>
    </row>
    <row r="40" spans="1:13">
      <c r="A40" s="265" t="s">
        <v>106</v>
      </c>
      <c r="B40" s="253">
        <v>3720500000</v>
      </c>
      <c r="C40" s="253">
        <v>3619358380</v>
      </c>
      <c r="D40" s="47">
        <v>0.97281504636473592</v>
      </c>
      <c r="E40" s="253">
        <v>2284685632</v>
      </c>
      <c r="F40" s="47">
        <v>0.61408026663082915</v>
      </c>
      <c r="G40" s="253">
        <v>190670162</v>
      </c>
      <c r="H40" s="47">
        <v>5.1248531648971911E-2</v>
      </c>
      <c r="I40" s="253">
        <v>162344943</v>
      </c>
      <c r="J40" s="47">
        <v>4.3635248756887512E-2</v>
      </c>
      <c r="K40" s="33">
        <v>28991792</v>
      </c>
      <c r="L40" s="44">
        <v>28386091</v>
      </c>
      <c r="M40" s="48">
        <v>0.97910784542052454</v>
      </c>
    </row>
    <row r="41" spans="1:13" ht="10.8" thickBot="1">
      <c r="A41" s="266" t="s">
        <v>107</v>
      </c>
      <c r="B41" s="253">
        <v>2564200000</v>
      </c>
      <c r="C41" s="253">
        <v>1568299169</v>
      </c>
      <c r="D41" s="47">
        <v>0.61161343459948525</v>
      </c>
      <c r="E41" s="253">
        <v>1454063205</v>
      </c>
      <c r="F41" s="47">
        <v>0.56706310155214101</v>
      </c>
      <c r="G41" s="253">
        <v>415785096</v>
      </c>
      <c r="H41" s="47">
        <v>0.16215002573902193</v>
      </c>
      <c r="I41" s="253">
        <v>415785096</v>
      </c>
      <c r="J41" s="47">
        <v>0.16215002573902193</v>
      </c>
      <c r="K41" s="33"/>
      <c r="L41" s="44"/>
      <c r="M41" s="48"/>
    </row>
  </sheetData>
  <mergeCells count="22">
    <mergeCell ref="M6:M7"/>
    <mergeCell ref="A1:M1"/>
    <mergeCell ref="A2:M2"/>
    <mergeCell ref="A3:M3"/>
    <mergeCell ref="A6:A7"/>
    <mergeCell ref="B6:B7"/>
    <mergeCell ref="C6:C7"/>
    <mergeCell ref="K6:L7"/>
    <mergeCell ref="D6:D7"/>
    <mergeCell ref="E6:E7"/>
    <mergeCell ref="F6:F7"/>
    <mergeCell ref="I6:I7"/>
    <mergeCell ref="J6:J7"/>
    <mergeCell ref="H6:H7"/>
    <mergeCell ref="G6:G7"/>
    <mergeCell ref="A4:M4"/>
    <mergeCell ref="K18:M18"/>
    <mergeCell ref="C18:D18"/>
    <mergeCell ref="E18:F18"/>
    <mergeCell ref="G18:H18"/>
    <mergeCell ref="D16:E16"/>
    <mergeCell ref="I18:J18"/>
  </mergeCells>
  <printOptions horizontalCentered="1" verticalCentered="1"/>
  <pageMargins left="0.9055118110236221" right="0.31496062992125984"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topLeftCell="A4" zoomScale="115" zoomScaleNormal="115" workbookViewId="0">
      <selection activeCell="J51" sqref="J51"/>
    </sheetView>
  </sheetViews>
  <sheetFormatPr baseColWidth="10" defaultColWidth="2.28515625" defaultRowHeight="10.199999999999999"/>
  <cols>
    <col min="1" max="1" width="49.42578125" style="14" customWidth="1"/>
    <col min="2" max="2" width="14.7109375" style="13" customWidth="1"/>
    <col min="3" max="3" width="15.28515625" style="13" customWidth="1"/>
    <col min="4" max="4" width="14.7109375" style="13" customWidth="1"/>
    <col min="5" max="5" width="15.140625" style="19" customWidth="1"/>
    <col min="6" max="6" width="7.28515625" style="19" customWidth="1"/>
    <col min="7" max="7" width="15" style="19" customWidth="1"/>
    <col min="8" max="8" width="7.85546875" style="19" customWidth="1"/>
    <col min="9" max="9" width="14.28515625" style="19" customWidth="1"/>
    <col min="10" max="10" width="7.85546875" style="19" customWidth="1"/>
    <col min="11" max="11" width="14.85546875" style="19" customWidth="1"/>
    <col min="12" max="12" width="7.85546875" style="10" customWidth="1"/>
    <col min="13" max="13" width="15" style="5" customWidth="1"/>
    <col min="14" max="14" width="8.7109375" style="5" customWidth="1"/>
    <col min="15" max="15" width="15" style="5" customWidth="1"/>
    <col min="16" max="16" width="14.28515625" style="5" customWidth="1"/>
    <col min="17" max="17" width="7.28515625" style="5" customWidth="1"/>
    <col min="18" max="18" width="15" style="5" hidden="1" customWidth="1"/>
    <col min="19" max="19" width="10.140625" style="35" hidden="1" customWidth="1"/>
    <col min="20" max="20" width="18.140625" style="17" hidden="1" customWidth="1"/>
    <col min="21" max="21" width="15.28515625" style="17" hidden="1" customWidth="1"/>
    <col min="22" max="25" width="2.28515625" style="5"/>
    <col min="26" max="26" width="2.7109375" style="17" customWidth="1"/>
    <col min="27" max="27" width="17.7109375" style="5" bestFit="1" customWidth="1"/>
    <col min="28" max="16384" width="2.28515625" style="5"/>
  </cols>
  <sheetData>
    <row r="1" spans="1:27">
      <c r="A1" s="434" t="s">
        <v>5</v>
      </c>
      <c r="B1" s="434"/>
      <c r="C1" s="434"/>
      <c r="D1" s="434"/>
      <c r="E1" s="434"/>
      <c r="F1" s="434"/>
      <c r="G1" s="434"/>
      <c r="H1" s="434"/>
      <c r="I1" s="434"/>
      <c r="J1" s="434"/>
      <c r="K1" s="434"/>
      <c r="L1" s="434"/>
      <c r="M1" s="434"/>
      <c r="N1" s="434"/>
      <c r="O1" s="434"/>
      <c r="P1" s="434"/>
      <c r="Q1" s="186"/>
      <c r="R1" s="186"/>
      <c r="S1" s="10"/>
      <c r="T1" s="5"/>
      <c r="U1" s="35"/>
    </row>
    <row r="2" spans="1:27" ht="12" customHeight="1">
      <c r="A2" s="434" t="s">
        <v>163</v>
      </c>
      <c r="B2" s="434"/>
      <c r="C2" s="434"/>
      <c r="D2" s="434"/>
      <c r="E2" s="434"/>
      <c r="F2" s="434"/>
      <c r="G2" s="434"/>
      <c r="H2" s="434"/>
      <c r="I2" s="434"/>
      <c r="J2" s="434"/>
      <c r="K2" s="434"/>
      <c r="L2" s="434"/>
      <c r="M2" s="434"/>
      <c r="N2" s="434"/>
      <c r="O2" s="434"/>
      <c r="P2" s="434"/>
      <c r="Q2" s="186"/>
      <c r="R2" s="186"/>
      <c r="S2" s="10"/>
      <c r="T2" s="5"/>
      <c r="U2" s="35"/>
    </row>
    <row r="3" spans="1:27" ht="13.5" customHeight="1">
      <c r="A3" s="434" t="s">
        <v>167</v>
      </c>
      <c r="B3" s="435"/>
      <c r="C3" s="435"/>
      <c r="D3" s="435"/>
      <c r="E3" s="435"/>
      <c r="F3" s="435"/>
      <c r="G3" s="435"/>
      <c r="H3" s="435"/>
      <c r="I3" s="435"/>
      <c r="J3" s="435"/>
      <c r="K3" s="435"/>
      <c r="L3" s="435"/>
      <c r="M3" s="435"/>
      <c r="N3" s="435"/>
      <c r="O3" s="435"/>
      <c r="P3" s="435"/>
      <c r="Q3" s="435"/>
      <c r="R3" s="435"/>
      <c r="S3" s="435"/>
      <c r="T3" s="5"/>
      <c r="U3" s="35"/>
    </row>
    <row r="4" spans="1:27" ht="11.25" customHeight="1">
      <c r="A4" s="436" t="s">
        <v>227</v>
      </c>
      <c r="B4" s="436"/>
      <c r="C4" s="436"/>
      <c r="D4" s="436"/>
      <c r="E4" s="436"/>
      <c r="F4" s="436"/>
      <c r="G4" s="436"/>
      <c r="H4" s="436"/>
      <c r="I4" s="436"/>
      <c r="J4" s="436"/>
      <c r="K4" s="436"/>
      <c r="L4" s="436"/>
      <c r="M4" s="436"/>
      <c r="N4" s="436"/>
      <c r="O4" s="436"/>
      <c r="P4" s="436"/>
      <c r="Q4" s="436"/>
      <c r="R4" s="10"/>
      <c r="S4" s="187"/>
    </row>
    <row r="5" spans="1:27" ht="31.5" customHeight="1">
      <c r="A5" s="224" t="s">
        <v>83</v>
      </c>
      <c r="B5" s="225" t="s">
        <v>84</v>
      </c>
      <c r="C5" s="226"/>
      <c r="D5" s="227"/>
      <c r="E5" s="417" t="s">
        <v>87</v>
      </c>
      <c r="F5" s="418"/>
      <c r="G5" s="414" t="s">
        <v>82</v>
      </c>
      <c r="H5" s="416"/>
      <c r="I5" s="414" t="s">
        <v>15</v>
      </c>
      <c r="J5" s="416"/>
      <c r="K5" s="417" t="s">
        <v>6</v>
      </c>
      <c r="L5" s="418"/>
      <c r="M5" s="414" t="s">
        <v>16</v>
      </c>
      <c r="N5" s="416"/>
      <c r="O5" s="414" t="s">
        <v>89</v>
      </c>
      <c r="P5" s="415"/>
      <c r="Q5" s="416"/>
      <c r="R5" s="431" t="s">
        <v>162</v>
      </c>
      <c r="S5" s="432"/>
      <c r="T5" s="432"/>
      <c r="U5" s="433"/>
    </row>
    <row r="6" spans="1:27" ht="21" customHeight="1">
      <c r="A6" s="228"/>
      <c r="B6" s="229" t="s">
        <v>85</v>
      </c>
      <c r="C6" s="229" t="s">
        <v>86</v>
      </c>
      <c r="D6" s="229" t="s">
        <v>55</v>
      </c>
      <c r="E6" s="228" t="s">
        <v>56</v>
      </c>
      <c r="F6" s="228" t="s">
        <v>8</v>
      </c>
      <c r="G6" s="230" t="s">
        <v>88</v>
      </c>
      <c r="H6" s="230" t="s">
        <v>8</v>
      </c>
      <c r="I6" s="230" t="s">
        <v>77</v>
      </c>
      <c r="J6" s="230" t="s">
        <v>8</v>
      </c>
      <c r="K6" s="231" t="s">
        <v>78</v>
      </c>
      <c r="L6" s="231" t="s">
        <v>8</v>
      </c>
      <c r="M6" s="231" t="s">
        <v>17</v>
      </c>
      <c r="N6" s="230"/>
      <c r="O6" s="232" t="s">
        <v>76</v>
      </c>
      <c r="P6" s="230" t="s">
        <v>15</v>
      </c>
      <c r="Q6" s="233" t="s">
        <v>8</v>
      </c>
      <c r="R6" s="258" t="s">
        <v>59</v>
      </c>
      <c r="S6" s="259"/>
      <c r="T6" s="260" t="s">
        <v>62</v>
      </c>
      <c r="U6" s="261" t="s">
        <v>60</v>
      </c>
    </row>
    <row r="7" spans="1:27" ht="15.75" customHeight="1">
      <c r="A7" s="113" t="s">
        <v>18</v>
      </c>
      <c r="B7" s="114">
        <v>633614000000</v>
      </c>
      <c r="C7" s="114">
        <v>0</v>
      </c>
      <c r="D7" s="114">
        <v>633614000000</v>
      </c>
      <c r="E7" s="114">
        <v>421200351615</v>
      </c>
      <c r="F7" s="115">
        <v>0.66475859374161561</v>
      </c>
      <c r="G7" s="114">
        <v>344844348433</v>
      </c>
      <c r="H7" s="116">
        <v>0.54424988783865258</v>
      </c>
      <c r="I7" s="114">
        <v>26688519233</v>
      </c>
      <c r="J7" s="117">
        <v>4.2121100911596022E-2</v>
      </c>
      <c r="K7" s="114">
        <v>24780427824</v>
      </c>
      <c r="L7" s="115">
        <v>3.9109659546664059E-2</v>
      </c>
      <c r="M7" s="114">
        <v>74013895733</v>
      </c>
      <c r="N7" s="117">
        <v>0.11681227961029901</v>
      </c>
      <c r="O7" s="114">
        <v>15417920288</v>
      </c>
      <c r="P7" s="114">
        <v>6031370229</v>
      </c>
      <c r="Q7" s="115">
        <v>0.39119220467719673</v>
      </c>
      <c r="R7" s="262">
        <f>R8+R37+R45+R47+R49+R51</f>
        <v>318155829200</v>
      </c>
      <c r="S7" s="263">
        <f>SUM(R7/G7)</f>
        <v>0.92260705633055973</v>
      </c>
      <c r="T7" s="262">
        <f>T8+T37+T45+T47+T49+T51</f>
        <v>1908091409</v>
      </c>
      <c r="U7" s="262" t="e">
        <f>U8+U37+U45+U47+U49+U51</f>
        <v>#DIV/0!</v>
      </c>
      <c r="AA7" s="13" t="e">
        <f>SUM(O7-#REF!)</f>
        <v>#REF!</v>
      </c>
    </row>
    <row r="8" spans="1:27" ht="15.75" customHeight="1">
      <c r="A8" s="154" t="s">
        <v>19</v>
      </c>
      <c r="B8" s="106">
        <v>598293700000</v>
      </c>
      <c r="C8" s="106">
        <v>0</v>
      </c>
      <c r="D8" s="106">
        <v>598293700000</v>
      </c>
      <c r="E8" s="106">
        <v>397350311734</v>
      </c>
      <c r="F8" s="107">
        <v>0.66413922081078236</v>
      </c>
      <c r="G8" s="106">
        <v>334798408374</v>
      </c>
      <c r="H8" s="108">
        <v>0.55958872435728468</v>
      </c>
      <c r="I8" s="106">
        <v>22392435368</v>
      </c>
      <c r="J8" s="155">
        <v>3.742716222484041E-2</v>
      </c>
      <c r="K8" s="106">
        <v>20602515743</v>
      </c>
      <c r="L8" s="107">
        <v>3.4435454932920072E-2</v>
      </c>
      <c r="M8" s="106">
        <v>69786047796</v>
      </c>
      <c r="N8" s="155">
        <v>0.11664178946895146</v>
      </c>
      <c r="O8" s="106">
        <v>12285475768</v>
      </c>
      <c r="P8" s="106">
        <v>4827427555</v>
      </c>
      <c r="Q8" s="107">
        <v>0.39293777841099237</v>
      </c>
      <c r="R8" s="8">
        <f>R9+R18+R30</f>
        <v>312405973006</v>
      </c>
      <c r="S8" s="7">
        <f t="shared" ref="S8:S52" si="0">SUM(R8/G8)</f>
        <v>0.93311666122681913</v>
      </c>
      <c r="T8" s="8">
        <f>T9+T18+T30</f>
        <v>1789919625</v>
      </c>
      <c r="U8" s="8" t="e">
        <f>U9+U18+U30</f>
        <v>#DIV/0!</v>
      </c>
    </row>
    <row r="9" spans="1:27" ht="15.75" customHeight="1">
      <c r="A9" s="129" t="s">
        <v>35</v>
      </c>
      <c r="B9" s="130">
        <v>399232700000</v>
      </c>
      <c r="C9" s="130">
        <v>0</v>
      </c>
      <c r="D9" s="130">
        <v>399232700000</v>
      </c>
      <c r="E9" s="130">
        <v>277880221407</v>
      </c>
      <c r="F9" s="131">
        <v>0.69603572404514957</v>
      </c>
      <c r="G9" s="130">
        <v>244203808729</v>
      </c>
      <c r="H9" s="132">
        <v>0.61168288251187841</v>
      </c>
      <c r="I9" s="130">
        <v>6905193926</v>
      </c>
      <c r="J9" s="133">
        <v>1.7296163180020075E-2</v>
      </c>
      <c r="K9" s="130">
        <v>6405939559</v>
      </c>
      <c r="L9" s="131">
        <v>1.6045628424224769E-2</v>
      </c>
      <c r="M9" s="130">
        <v>48675198851</v>
      </c>
      <c r="N9" s="133">
        <v>0.12192187376184366</v>
      </c>
      <c r="O9" s="130">
        <v>9413198211</v>
      </c>
      <c r="P9" s="130">
        <v>3345069764</v>
      </c>
      <c r="Q9" s="131">
        <v>0.35535953764269462</v>
      </c>
      <c r="R9" s="256">
        <f>SUM(R10:R17)</f>
        <v>237298614803</v>
      </c>
      <c r="S9" s="257">
        <f t="shared" si="0"/>
        <v>0.97172364361580088</v>
      </c>
      <c r="T9" s="256">
        <f>SUM(T10:T17)</f>
        <v>499254367</v>
      </c>
      <c r="U9" s="256">
        <f>SUM(U10:U17)</f>
        <v>237797869177.43286</v>
      </c>
      <c r="AA9" s="246"/>
    </row>
    <row r="10" spans="1:27" s="10" customFormat="1">
      <c r="A10" s="2" t="s">
        <v>10</v>
      </c>
      <c r="B10" s="3">
        <v>92817700000</v>
      </c>
      <c r="C10" s="3">
        <v>107111526783</v>
      </c>
      <c r="D10" s="3">
        <v>199929226783</v>
      </c>
      <c r="E10" s="34">
        <v>89897986044</v>
      </c>
      <c r="F10" s="4">
        <v>0.44964904576744974</v>
      </c>
      <c r="G10" s="34">
        <v>67152493110</v>
      </c>
      <c r="H10" s="18">
        <v>0.33588132255863845</v>
      </c>
      <c r="I10" s="34">
        <v>2861319745</v>
      </c>
      <c r="J10" s="4">
        <v>1.4311663137204202E-2</v>
      </c>
      <c r="K10" s="34">
        <v>2861319745</v>
      </c>
      <c r="L10" s="4">
        <v>1.4311663137204202E-2</v>
      </c>
      <c r="M10" s="9">
        <v>35059790238</v>
      </c>
      <c r="N10" s="4">
        <v>0.17536100550247882</v>
      </c>
      <c r="O10" s="9">
        <v>236236146</v>
      </c>
      <c r="P10" s="9">
        <v>0</v>
      </c>
      <c r="Q10" s="16">
        <v>0</v>
      </c>
      <c r="R10" s="9">
        <f t="shared" ref="R10:R17" si="1">SUM(G10-I10)</f>
        <v>64291173365</v>
      </c>
      <c r="S10" s="16">
        <f t="shared" si="0"/>
        <v>0.95739071458876468</v>
      </c>
      <c r="T10" s="34">
        <f t="shared" ref="T10:T17" si="2">SUM(I10-K10)</f>
        <v>0</v>
      </c>
      <c r="U10" s="9">
        <f>SUM(R10:T10)</f>
        <v>64291173365.95739</v>
      </c>
      <c r="Z10" s="21"/>
      <c r="AA10" s="247">
        <v>35059790238</v>
      </c>
    </row>
    <row r="11" spans="1:27" s="10" customFormat="1">
      <c r="A11" s="2" t="s">
        <v>63</v>
      </c>
      <c r="B11" s="3">
        <v>20000000000</v>
      </c>
      <c r="C11" s="3">
        <v>-9391867930</v>
      </c>
      <c r="D11" s="3">
        <v>10608132070</v>
      </c>
      <c r="E11" s="9">
        <v>9858132070</v>
      </c>
      <c r="F11" s="4">
        <v>0.92929952275754424</v>
      </c>
      <c r="G11" s="34">
        <v>9858132070</v>
      </c>
      <c r="H11" s="18">
        <v>0.92929952275754424</v>
      </c>
      <c r="I11" s="34">
        <v>0</v>
      </c>
      <c r="J11" s="4">
        <v>0</v>
      </c>
      <c r="K11" s="34">
        <v>0</v>
      </c>
      <c r="L11" s="4">
        <v>0</v>
      </c>
      <c r="M11" s="9">
        <v>0</v>
      </c>
      <c r="N11" s="4">
        <v>0</v>
      </c>
      <c r="O11" s="9">
        <v>2136927538</v>
      </c>
      <c r="P11" s="9">
        <v>0</v>
      </c>
      <c r="Q11" s="16">
        <v>0</v>
      </c>
      <c r="R11" s="9">
        <f t="shared" si="1"/>
        <v>9858132070</v>
      </c>
      <c r="S11" s="16">
        <f t="shared" si="0"/>
        <v>1</v>
      </c>
      <c r="T11" s="34">
        <f t="shared" si="2"/>
        <v>0</v>
      </c>
      <c r="U11" s="34">
        <f t="shared" ref="U11:U17" si="3">SUM(R11:T11)</f>
        <v>9858132071</v>
      </c>
      <c r="Z11" s="21"/>
      <c r="AA11" s="247">
        <v>0</v>
      </c>
    </row>
    <row r="12" spans="1:27" s="10" customFormat="1">
      <c r="A12" s="2" t="s">
        <v>20</v>
      </c>
      <c r="B12" s="3">
        <v>40018000000</v>
      </c>
      <c r="C12" s="3">
        <v>0</v>
      </c>
      <c r="D12" s="3">
        <v>40018000000</v>
      </c>
      <c r="E12" s="34">
        <v>36834675638</v>
      </c>
      <c r="F12" s="4">
        <v>0.9204526872407417</v>
      </c>
      <c r="G12" s="34">
        <v>27914988038</v>
      </c>
      <c r="H12" s="18">
        <v>0.69756079859063425</v>
      </c>
      <c r="I12" s="34">
        <v>2184437414</v>
      </c>
      <c r="J12" s="4">
        <v>5.4586371482832727E-2</v>
      </c>
      <c r="K12" s="34">
        <v>2130366136</v>
      </c>
      <c r="L12" s="4">
        <v>5.3235197561097507E-2</v>
      </c>
      <c r="M12" s="9">
        <v>11277771131</v>
      </c>
      <c r="N12" s="4">
        <v>0.28181746041781197</v>
      </c>
      <c r="O12" s="3">
        <v>4480513308</v>
      </c>
      <c r="P12" s="3">
        <v>2251956764</v>
      </c>
      <c r="Q12" s="16">
        <v>0.5026113324960132</v>
      </c>
      <c r="R12" s="9">
        <f t="shared" si="1"/>
        <v>25730550624</v>
      </c>
      <c r="S12" s="16">
        <f t="shared" si="0"/>
        <v>0.92174679025381001</v>
      </c>
      <c r="T12" s="34">
        <f t="shared" si="2"/>
        <v>54071278</v>
      </c>
      <c r="U12" s="34">
        <f t="shared" si="3"/>
        <v>25784621902.921745</v>
      </c>
      <c r="AA12" s="247">
        <v>1138922830</v>
      </c>
    </row>
    <row r="13" spans="1:27" s="10" customFormat="1">
      <c r="A13" s="2" t="s">
        <v>41</v>
      </c>
      <c r="B13" s="3">
        <v>2530000000</v>
      </c>
      <c r="C13" s="3">
        <v>0</v>
      </c>
      <c r="D13" s="3">
        <v>2530000000</v>
      </c>
      <c r="E13" s="34">
        <v>1252149163</v>
      </c>
      <c r="F13" s="4">
        <v>0.49492061778656127</v>
      </c>
      <c r="G13" s="34">
        <v>143179316</v>
      </c>
      <c r="H13" s="18">
        <v>5.6592615019762843E-2</v>
      </c>
      <c r="I13" s="34">
        <v>5516862</v>
      </c>
      <c r="J13" s="4">
        <v>2.1805778656126483E-3</v>
      </c>
      <c r="K13" s="34">
        <v>5516862</v>
      </c>
      <c r="L13" s="4">
        <v>2.1805778656126483E-3</v>
      </c>
      <c r="M13" s="9">
        <v>193708677</v>
      </c>
      <c r="N13" s="4">
        <v>7.6564694466403169E-2</v>
      </c>
      <c r="O13" s="3">
        <v>10040000</v>
      </c>
      <c r="P13" s="3">
        <v>0</v>
      </c>
      <c r="Q13" s="16">
        <v>0</v>
      </c>
      <c r="R13" s="9">
        <f t="shared" si="1"/>
        <v>137662454</v>
      </c>
      <c r="S13" s="16">
        <f t="shared" si="0"/>
        <v>0.96146886188505054</v>
      </c>
      <c r="T13" s="34">
        <f t="shared" si="2"/>
        <v>0</v>
      </c>
      <c r="U13" s="34">
        <f t="shared" si="3"/>
        <v>137662454.96146888</v>
      </c>
      <c r="Z13" s="21"/>
      <c r="AA13" s="247">
        <v>1070000000</v>
      </c>
    </row>
    <row r="14" spans="1:27">
      <c r="A14" s="2" t="s">
        <v>26</v>
      </c>
      <c r="B14" s="3">
        <v>1500000000</v>
      </c>
      <c r="C14" s="3">
        <v>0</v>
      </c>
      <c r="D14" s="3">
        <v>1500000000</v>
      </c>
      <c r="E14" s="34">
        <v>306451031</v>
      </c>
      <c r="F14" s="4">
        <v>0.20430068733333334</v>
      </c>
      <c r="G14" s="34">
        <v>262947526</v>
      </c>
      <c r="H14" s="18">
        <v>0.17529835066666666</v>
      </c>
      <c r="I14" s="34">
        <v>9014313</v>
      </c>
      <c r="J14" s="4">
        <v>6.0095419999999997E-3</v>
      </c>
      <c r="K14" s="34">
        <v>9014313</v>
      </c>
      <c r="L14" s="4">
        <v>6.0095419999999997E-3</v>
      </c>
      <c r="M14" s="9">
        <v>900000000</v>
      </c>
      <c r="N14" s="4">
        <v>0.6</v>
      </c>
      <c r="O14" s="3">
        <v>57653058</v>
      </c>
      <c r="P14" s="3">
        <v>22132968</v>
      </c>
      <c r="Q14" s="16">
        <v>0.38389928943578328</v>
      </c>
      <c r="R14" s="9">
        <f>SUM(G14-I14)</f>
        <v>253933213</v>
      </c>
      <c r="S14" s="16">
        <f>SUM(R14/G14)</f>
        <v>0.96571820569249245</v>
      </c>
      <c r="T14" s="34">
        <f t="shared" si="2"/>
        <v>0</v>
      </c>
      <c r="U14" s="34">
        <f t="shared" si="3"/>
        <v>253933213.96571821</v>
      </c>
      <c r="AA14" s="246">
        <v>900000000</v>
      </c>
    </row>
    <row r="15" spans="1:27" s="10" customFormat="1">
      <c r="A15" s="2" t="s">
        <v>21</v>
      </c>
      <c r="B15" s="3">
        <v>6015000000</v>
      </c>
      <c r="C15" s="3">
        <v>0</v>
      </c>
      <c r="D15" s="3">
        <v>6015000000</v>
      </c>
      <c r="E15" s="34">
        <v>4551110482</v>
      </c>
      <c r="F15" s="4">
        <v>0.75662684655029089</v>
      </c>
      <c r="G15" s="34">
        <v>3881345426</v>
      </c>
      <c r="H15" s="18">
        <v>0.6452777100581879</v>
      </c>
      <c r="I15" s="34">
        <v>581198998</v>
      </c>
      <c r="J15" s="4">
        <v>9.6624937323358265E-2</v>
      </c>
      <c r="K15" s="34">
        <v>581198998</v>
      </c>
      <c r="L15" s="4">
        <v>9.6624937323358265E-2</v>
      </c>
      <c r="M15" s="9">
        <v>105005975</v>
      </c>
      <c r="N15" s="4">
        <v>1.7457352452202826E-2</v>
      </c>
      <c r="O15" s="3">
        <v>1199580021</v>
      </c>
      <c r="P15" s="3">
        <v>151591698</v>
      </c>
      <c r="Q15" s="16">
        <v>0.12637064251339344</v>
      </c>
      <c r="R15" s="9">
        <f t="shared" si="1"/>
        <v>3300146428</v>
      </c>
      <c r="S15" s="16">
        <f t="shared" si="0"/>
        <v>0.85025836811464461</v>
      </c>
      <c r="T15" s="34">
        <f t="shared" si="2"/>
        <v>0</v>
      </c>
      <c r="U15" s="34">
        <f t="shared" si="3"/>
        <v>3300146428.8502584</v>
      </c>
      <c r="Z15" s="21"/>
      <c r="AA15" s="247">
        <v>11277771131</v>
      </c>
    </row>
    <row r="16" spans="1:27">
      <c r="A16" s="2" t="s">
        <v>9</v>
      </c>
      <c r="B16" s="3">
        <v>2375000000</v>
      </c>
      <c r="C16" s="3">
        <v>0</v>
      </c>
      <c r="D16" s="3">
        <v>2375000000</v>
      </c>
      <c r="E16" s="34">
        <v>1191396164</v>
      </c>
      <c r="F16" s="4">
        <v>0.50164049010526313</v>
      </c>
      <c r="G16" s="34">
        <v>1063525685</v>
      </c>
      <c r="H16" s="18">
        <v>0.44780028842105263</v>
      </c>
      <c r="I16" s="34">
        <v>229738708</v>
      </c>
      <c r="J16" s="4">
        <v>9.6732087578947371E-2</v>
      </c>
      <c r="K16" s="34">
        <v>229738708</v>
      </c>
      <c r="L16" s="4">
        <v>9.6732087578947371E-2</v>
      </c>
      <c r="M16" s="34">
        <v>0</v>
      </c>
      <c r="N16" s="4">
        <v>0</v>
      </c>
      <c r="O16" s="3">
        <v>263597535</v>
      </c>
      <c r="P16" s="3">
        <v>26634058</v>
      </c>
      <c r="Q16" s="16">
        <v>0.1010406186082127</v>
      </c>
      <c r="R16" s="9">
        <f t="shared" si="1"/>
        <v>833786977</v>
      </c>
      <c r="S16" s="16">
        <f t="shared" si="0"/>
        <v>0.78398386495009753</v>
      </c>
      <c r="T16" s="34">
        <f t="shared" si="2"/>
        <v>0</v>
      </c>
      <c r="U16" s="34">
        <f t="shared" si="3"/>
        <v>833786977.78398383</v>
      </c>
      <c r="AA16" s="246">
        <v>105005975</v>
      </c>
    </row>
    <row r="17" spans="1:27">
      <c r="A17" s="2" t="s">
        <v>160</v>
      </c>
      <c r="B17" s="3">
        <v>233977000000</v>
      </c>
      <c r="C17" s="25">
        <v>-97719658853</v>
      </c>
      <c r="D17" s="3">
        <v>136257341147</v>
      </c>
      <c r="E17" s="34">
        <v>133988320815</v>
      </c>
      <c r="F17" s="4">
        <v>0.98334753699947741</v>
      </c>
      <c r="G17" s="34">
        <v>133927197558</v>
      </c>
      <c r="H17" s="18">
        <v>0.98289895010877881</v>
      </c>
      <c r="I17" s="34">
        <v>1033967886</v>
      </c>
      <c r="J17" s="4">
        <v>7.5883462666757389E-3</v>
      </c>
      <c r="K17" s="34">
        <v>588784797</v>
      </c>
      <c r="L17" s="4">
        <v>4.3211234862185876E-3</v>
      </c>
      <c r="M17" s="34">
        <v>1138922830</v>
      </c>
      <c r="N17" s="4">
        <v>8.3586162801407033E-3</v>
      </c>
      <c r="O17" s="3">
        <v>1028650605</v>
      </c>
      <c r="P17" s="3">
        <v>892754276</v>
      </c>
      <c r="Q17" s="16">
        <v>0.86788873856735838</v>
      </c>
      <c r="R17" s="9">
        <f t="shared" si="1"/>
        <v>132893229672</v>
      </c>
      <c r="S17" s="16">
        <f t="shared" si="0"/>
        <v>0.99227962725381291</v>
      </c>
      <c r="T17" s="34">
        <f t="shared" si="2"/>
        <v>445183089</v>
      </c>
      <c r="U17" s="34">
        <f t="shared" si="3"/>
        <v>133338412761.99228</v>
      </c>
      <c r="AA17" s="246">
        <v>193708677</v>
      </c>
    </row>
    <row r="18" spans="1:27">
      <c r="A18" s="110" t="s">
        <v>3</v>
      </c>
      <c r="B18" s="130">
        <v>152017000000</v>
      </c>
      <c r="C18" s="130">
        <v>0</v>
      </c>
      <c r="D18" s="130">
        <v>152017000000</v>
      </c>
      <c r="E18" s="130">
        <v>81066521261</v>
      </c>
      <c r="F18" s="131">
        <v>0.53327273437181366</v>
      </c>
      <c r="G18" s="130">
        <v>69917385340</v>
      </c>
      <c r="H18" s="132">
        <v>0.45993135859805151</v>
      </c>
      <c r="I18" s="130">
        <v>1815893986</v>
      </c>
      <c r="J18" s="131">
        <v>1.1945334969115297E-2</v>
      </c>
      <c r="K18" s="130">
        <v>1776951797</v>
      </c>
      <c r="L18" s="131">
        <v>1.1689165007860963E-2</v>
      </c>
      <c r="M18" s="130">
        <v>17985278945</v>
      </c>
      <c r="N18" s="131">
        <v>0.11831097143740503</v>
      </c>
      <c r="O18" s="130">
        <v>1679914597</v>
      </c>
      <c r="P18" s="130">
        <v>450233291</v>
      </c>
      <c r="Q18" s="131">
        <v>0.26800963084910917</v>
      </c>
      <c r="R18" s="6">
        <f>SUM(R19:R29)</f>
        <v>68101491354</v>
      </c>
      <c r="S18" s="1">
        <f t="shared" si="0"/>
        <v>0.97402800494941966</v>
      </c>
      <c r="T18" s="6">
        <f>SUM(T19:T29)</f>
        <v>38942189</v>
      </c>
      <c r="U18" s="6" t="e">
        <f>SUM(U19:U29)</f>
        <v>#DIV/0!</v>
      </c>
      <c r="V18" s="11"/>
      <c r="W18" s="11"/>
      <c r="AA18" s="246">
        <v>1699000000</v>
      </c>
    </row>
    <row r="19" spans="1:27">
      <c r="A19" s="2" t="s">
        <v>36</v>
      </c>
      <c r="B19" s="3">
        <v>15731000000</v>
      </c>
      <c r="C19" s="3">
        <v>0</v>
      </c>
      <c r="D19" s="3">
        <v>15731000000</v>
      </c>
      <c r="E19" s="34">
        <v>15383953550</v>
      </c>
      <c r="F19" s="4">
        <v>0.97793869111944565</v>
      </c>
      <c r="G19" s="3">
        <v>15374808415</v>
      </c>
      <c r="H19" s="18">
        <v>0.97735734632254778</v>
      </c>
      <c r="I19" s="9">
        <v>0</v>
      </c>
      <c r="J19" s="4">
        <v>0</v>
      </c>
      <c r="K19" s="3">
        <v>0</v>
      </c>
      <c r="L19" s="4">
        <v>0</v>
      </c>
      <c r="M19" s="9">
        <v>0</v>
      </c>
      <c r="N19" s="4">
        <v>0</v>
      </c>
      <c r="O19" s="9">
        <v>75622000</v>
      </c>
      <c r="P19" s="9">
        <v>0</v>
      </c>
      <c r="Q19" s="16">
        <v>0</v>
      </c>
      <c r="R19" s="9">
        <f t="shared" ref="R19:R29" si="4">SUM(G19-I19)</f>
        <v>15374808415</v>
      </c>
      <c r="S19" s="16">
        <f t="shared" si="0"/>
        <v>1</v>
      </c>
      <c r="T19" s="34">
        <f t="shared" ref="T19:T27" si="5">SUM(I19-K19)</f>
        <v>0</v>
      </c>
      <c r="U19" s="34">
        <f t="shared" ref="U19:U27" si="6">SUM(R19:T19)</f>
        <v>15374808416</v>
      </c>
      <c r="V19" s="11"/>
      <c r="W19" s="11"/>
      <c r="AA19" s="246">
        <v>68588767</v>
      </c>
    </row>
    <row r="20" spans="1:27" s="10" customFormat="1">
      <c r="A20" s="2" t="s">
        <v>22</v>
      </c>
      <c r="B20" s="3">
        <v>1000000000</v>
      </c>
      <c r="C20" s="3">
        <v>0</v>
      </c>
      <c r="D20" s="3">
        <v>1000000000</v>
      </c>
      <c r="E20" s="34">
        <v>27939713</v>
      </c>
      <c r="F20" s="4">
        <v>2.7939713000000001E-2</v>
      </c>
      <c r="G20" s="34">
        <v>24452082</v>
      </c>
      <c r="H20" s="18">
        <v>2.4452082E-2</v>
      </c>
      <c r="I20" s="34">
        <v>0</v>
      </c>
      <c r="J20" s="4">
        <v>0</v>
      </c>
      <c r="K20" s="34">
        <v>0</v>
      </c>
      <c r="L20" s="4">
        <v>0</v>
      </c>
      <c r="M20" s="9">
        <v>1284000000</v>
      </c>
      <c r="N20" s="4">
        <v>1.284</v>
      </c>
      <c r="O20" s="9">
        <v>9860000</v>
      </c>
      <c r="P20" s="9">
        <v>9860000</v>
      </c>
      <c r="Q20" s="16">
        <v>1</v>
      </c>
      <c r="R20" s="9">
        <f t="shared" si="4"/>
        <v>24452082</v>
      </c>
      <c r="S20" s="16">
        <f t="shared" si="0"/>
        <v>1</v>
      </c>
      <c r="T20" s="34">
        <f t="shared" si="5"/>
        <v>0</v>
      </c>
      <c r="U20" s="34">
        <f t="shared" si="6"/>
        <v>24452083</v>
      </c>
      <c r="V20" s="244"/>
      <c r="W20" s="244"/>
      <c r="Z20" s="21"/>
      <c r="AA20" s="247">
        <v>2332062000</v>
      </c>
    </row>
    <row r="21" spans="1:27" s="10" customFormat="1">
      <c r="A21" s="2" t="s">
        <v>23</v>
      </c>
      <c r="B21" s="3">
        <v>1000000000</v>
      </c>
      <c r="C21" s="3">
        <v>0</v>
      </c>
      <c r="D21" s="3">
        <v>1000000000</v>
      </c>
      <c r="E21" s="34">
        <v>429971084</v>
      </c>
      <c r="F21" s="4">
        <v>0.429971084</v>
      </c>
      <c r="G21" s="34">
        <v>37873462</v>
      </c>
      <c r="H21" s="18">
        <v>3.7873461999999997E-2</v>
      </c>
      <c r="I21" s="34">
        <v>0</v>
      </c>
      <c r="J21" s="4">
        <v>0</v>
      </c>
      <c r="K21" s="34">
        <v>0</v>
      </c>
      <c r="L21" s="4">
        <v>0</v>
      </c>
      <c r="M21" s="9">
        <v>0</v>
      </c>
      <c r="N21" s="4">
        <v>0</v>
      </c>
      <c r="O21" s="9">
        <v>152372975</v>
      </c>
      <c r="P21" s="9">
        <v>24699685</v>
      </c>
      <c r="Q21" s="16">
        <v>0.16210016900962917</v>
      </c>
      <c r="R21" s="9">
        <f t="shared" si="4"/>
        <v>37873462</v>
      </c>
      <c r="S21" s="16">
        <f t="shared" si="0"/>
        <v>1</v>
      </c>
      <c r="T21" s="34">
        <f t="shared" si="5"/>
        <v>0</v>
      </c>
      <c r="U21" s="34">
        <f t="shared" si="6"/>
        <v>37873463</v>
      </c>
      <c r="V21" s="244"/>
      <c r="W21" s="244"/>
      <c r="Z21" s="21"/>
      <c r="AA21" s="247">
        <v>0</v>
      </c>
    </row>
    <row r="22" spans="1:27">
      <c r="A22" s="2" t="s">
        <v>37</v>
      </c>
      <c r="B22" s="3">
        <v>1785000000</v>
      </c>
      <c r="C22" s="3">
        <v>0</v>
      </c>
      <c r="D22" s="3">
        <v>1785000000</v>
      </c>
      <c r="E22" s="34">
        <v>1317112238</v>
      </c>
      <c r="F22" s="4">
        <v>0.73787800448179275</v>
      </c>
      <c r="G22" s="34">
        <v>971206112</v>
      </c>
      <c r="H22" s="18">
        <v>0.54409305994397761</v>
      </c>
      <c r="I22" s="34">
        <v>348779144</v>
      </c>
      <c r="J22" s="4">
        <v>0.19539447843137256</v>
      </c>
      <c r="K22" s="34">
        <v>348779144</v>
      </c>
      <c r="L22" s="4">
        <v>0.19539447843137256</v>
      </c>
      <c r="M22" s="9">
        <v>193178977</v>
      </c>
      <c r="N22" s="4">
        <v>0.10822351652661065</v>
      </c>
      <c r="O22" s="9">
        <v>163826722</v>
      </c>
      <c r="P22" s="9">
        <v>141652308</v>
      </c>
      <c r="Q22" s="16">
        <v>0.8646471483449446</v>
      </c>
      <c r="R22" s="9">
        <f t="shared" si="4"/>
        <v>622426968</v>
      </c>
      <c r="S22" s="16">
        <f t="shared" si="0"/>
        <v>0.64088040665048862</v>
      </c>
      <c r="T22" s="34">
        <f t="shared" si="5"/>
        <v>0</v>
      </c>
      <c r="U22" s="34">
        <f t="shared" si="6"/>
        <v>622426968.64088047</v>
      </c>
      <c r="V22" s="11"/>
      <c r="W22" s="11"/>
      <c r="AA22" s="246">
        <v>1048541938</v>
      </c>
    </row>
    <row r="23" spans="1:27" s="10" customFormat="1">
      <c r="A23" s="2" t="s">
        <v>24</v>
      </c>
      <c r="B23" s="3">
        <v>4264000000</v>
      </c>
      <c r="C23" s="3">
        <v>0</v>
      </c>
      <c r="D23" s="3">
        <v>4264000000</v>
      </c>
      <c r="E23" s="34">
        <v>2338945955</v>
      </c>
      <c r="F23" s="4">
        <v>0.54853329151031893</v>
      </c>
      <c r="G23" s="34">
        <v>1140740284</v>
      </c>
      <c r="H23" s="18">
        <v>0.26752820919324577</v>
      </c>
      <c r="I23" s="34">
        <v>658556939</v>
      </c>
      <c r="J23" s="4">
        <v>0.15444581121013135</v>
      </c>
      <c r="K23" s="34">
        <v>658556939</v>
      </c>
      <c r="L23" s="4">
        <v>0.15444581121013135</v>
      </c>
      <c r="M23" s="9">
        <v>1299405375</v>
      </c>
      <c r="N23" s="4">
        <v>0.30473859638836776</v>
      </c>
      <c r="O23" s="3">
        <v>711389162</v>
      </c>
      <c r="P23" s="3">
        <v>126906792</v>
      </c>
      <c r="Q23" s="16">
        <v>0.17839292300042098</v>
      </c>
      <c r="R23" s="9">
        <f t="shared" si="4"/>
        <v>482183345</v>
      </c>
      <c r="S23" s="16">
        <f t="shared" si="0"/>
        <v>0.4226933612874848</v>
      </c>
      <c r="T23" s="34">
        <f t="shared" si="5"/>
        <v>0</v>
      </c>
      <c r="U23" s="34">
        <f t="shared" si="6"/>
        <v>482183345.42269337</v>
      </c>
      <c r="V23" s="244"/>
      <c r="W23" s="244"/>
      <c r="Z23" s="21"/>
      <c r="AA23" s="247">
        <v>0</v>
      </c>
    </row>
    <row r="24" spans="1:27">
      <c r="A24" s="2" t="s">
        <v>38</v>
      </c>
      <c r="B24" s="3">
        <v>15679000000</v>
      </c>
      <c r="C24" s="3">
        <v>0</v>
      </c>
      <c r="D24" s="3">
        <v>15679000000</v>
      </c>
      <c r="E24" s="34">
        <v>73992606</v>
      </c>
      <c r="F24" s="4">
        <v>4.7192171694623378E-3</v>
      </c>
      <c r="G24" s="34">
        <v>71399186</v>
      </c>
      <c r="H24" s="18">
        <v>4.5538099368582184E-3</v>
      </c>
      <c r="I24" s="34">
        <v>0</v>
      </c>
      <c r="J24" s="4">
        <v>0</v>
      </c>
      <c r="K24" s="9">
        <v>0</v>
      </c>
      <c r="L24" s="4">
        <v>0</v>
      </c>
      <c r="M24" s="9">
        <v>68588767</v>
      </c>
      <c r="N24" s="4">
        <v>4.3745625996555902E-3</v>
      </c>
      <c r="O24" s="9"/>
      <c r="P24" s="9"/>
      <c r="Q24" s="16"/>
      <c r="R24" s="9">
        <f t="shared" si="4"/>
        <v>71399186</v>
      </c>
      <c r="S24" s="16">
        <f t="shared" si="0"/>
        <v>1</v>
      </c>
      <c r="T24" s="34">
        <f t="shared" si="5"/>
        <v>0</v>
      </c>
      <c r="U24" s="34">
        <f t="shared" si="6"/>
        <v>71399187</v>
      </c>
      <c r="V24" s="11"/>
      <c r="W24" s="11"/>
      <c r="AA24" s="246">
        <v>250000000</v>
      </c>
    </row>
    <row r="25" spans="1:27" s="10" customFormat="1">
      <c r="A25" s="2" t="s">
        <v>42</v>
      </c>
      <c r="B25" s="3">
        <v>7149000000</v>
      </c>
      <c r="C25" s="3">
        <v>0</v>
      </c>
      <c r="D25" s="3">
        <v>7149000000</v>
      </c>
      <c r="E25" s="34">
        <v>5849594625</v>
      </c>
      <c r="F25" s="4">
        <v>0.81823956147712962</v>
      </c>
      <c r="G25" s="34">
        <v>5746277121</v>
      </c>
      <c r="H25" s="18">
        <v>0.80378753965589589</v>
      </c>
      <c r="I25" s="34">
        <v>0</v>
      </c>
      <c r="J25" s="4">
        <v>0</v>
      </c>
      <c r="K25" s="34">
        <v>0</v>
      </c>
      <c r="L25" s="4">
        <v>0</v>
      </c>
      <c r="M25" s="9">
        <v>74000000</v>
      </c>
      <c r="N25" s="4">
        <v>1.0351098055672123E-2</v>
      </c>
      <c r="O25" s="9"/>
      <c r="P25" s="9"/>
      <c r="Q25" s="16"/>
      <c r="R25" s="9">
        <f t="shared" si="4"/>
        <v>5746277121</v>
      </c>
      <c r="S25" s="16">
        <f t="shared" si="0"/>
        <v>1</v>
      </c>
      <c r="T25" s="34">
        <f t="shared" si="5"/>
        <v>0</v>
      </c>
      <c r="U25" s="34">
        <f t="shared" si="6"/>
        <v>5746277122</v>
      </c>
      <c r="V25" s="244"/>
      <c r="W25" s="244"/>
      <c r="Z25" s="21"/>
      <c r="AA25" s="247">
        <v>241000000</v>
      </c>
    </row>
    <row r="26" spans="1:27">
      <c r="A26" s="2" t="s">
        <v>43</v>
      </c>
      <c r="B26" s="3">
        <v>2100000000</v>
      </c>
      <c r="C26" s="3">
        <v>0</v>
      </c>
      <c r="D26" s="3">
        <v>2100000000</v>
      </c>
      <c r="E26" s="34">
        <v>2099999999</v>
      </c>
      <c r="F26" s="4">
        <v>0.99999999952380947</v>
      </c>
      <c r="G26" s="34">
        <v>0</v>
      </c>
      <c r="H26" s="18">
        <v>0</v>
      </c>
      <c r="I26" s="34">
        <v>0</v>
      </c>
      <c r="J26" s="4">
        <v>0</v>
      </c>
      <c r="K26" s="34">
        <v>0</v>
      </c>
      <c r="L26" s="4">
        <v>0</v>
      </c>
      <c r="M26" s="9">
        <v>2159592897</v>
      </c>
      <c r="N26" s="4">
        <v>1.02837757</v>
      </c>
      <c r="O26" s="9">
        <v>126754601</v>
      </c>
      <c r="P26" s="9">
        <v>0</v>
      </c>
      <c r="Q26" s="16">
        <v>0</v>
      </c>
      <c r="R26" s="9">
        <f t="shared" si="4"/>
        <v>0</v>
      </c>
      <c r="S26" s="16" t="e">
        <f t="shared" si="0"/>
        <v>#DIV/0!</v>
      </c>
      <c r="T26" s="34">
        <f t="shared" si="5"/>
        <v>0</v>
      </c>
      <c r="U26" s="34" t="e">
        <f t="shared" si="6"/>
        <v>#DIV/0!</v>
      </c>
      <c r="V26" s="11"/>
      <c r="W26" s="11"/>
      <c r="AA26" s="246">
        <v>1299405375</v>
      </c>
    </row>
    <row r="27" spans="1:27" s="10" customFormat="1">
      <c r="A27" s="2" t="s">
        <v>25</v>
      </c>
      <c r="B27" s="3">
        <v>6046000000</v>
      </c>
      <c r="C27" s="3">
        <v>0</v>
      </c>
      <c r="D27" s="3">
        <v>6046000000</v>
      </c>
      <c r="E27" s="34">
        <v>3918133500</v>
      </c>
      <c r="F27" s="4">
        <v>0.64805383724776711</v>
      </c>
      <c r="G27" s="34">
        <v>2069825771</v>
      </c>
      <c r="H27" s="18">
        <v>0.34234630681442274</v>
      </c>
      <c r="I27" s="34">
        <v>808557903</v>
      </c>
      <c r="J27" s="4">
        <v>0.13373435378762819</v>
      </c>
      <c r="K27" s="34">
        <v>769615714</v>
      </c>
      <c r="L27" s="4">
        <v>0.12729336983129341</v>
      </c>
      <c r="M27" s="34">
        <v>2040705958</v>
      </c>
      <c r="N27" s="4">
        <v>0.33752993020178629</v>
      </c>
      <c r="O27" s="3">
        <v>440089137</v>
      </c>
      <c r="P27" s="3">
        <v>147114506</v>
      </c>
      <c r="Q27" s="16">
        <v>0.33428342949532974</v>
      </c>
      <c r="R27" s="9">
        <f t="shared" si="4"/>
        <v>1261267868</v>
      </c>
      <c r="S27" s="16">
        <f t="shared" si="0"/>
        <v>0.60935943772245171</v>
      </c>
      <c r="T27" s="34">
        <f t="shared" si="5"/>
        <v>38942189</v>
      </c>
      <c r="U27" s="34">
        <f t="shared" si="6"/>
        <v>1300210057.6093595</v>
      </c>
      <c r="V27" s="244"/>
      <c r="W27" s="244"/>
      <c r="Z27" s="21"/>
      <c r="AA27" s="247">
        <v>74000000</v>
      </c>
    </row>
    <row r="28" spans="1:27" s="10" customFormat="1">
      <c r="A28" s="2" t="s">
        <v>110</v>
      </c>
      <c r="B28" s="3">
        <v>700000000</v>
      </c>
      <c r="C28" s="3"/>
      <c r="D28" s="3">
        <v>700000000</v>
      </c>
      <c r="E28" s="34">
        <v>693619179</v>
      </c>
      <c r="F28" s="4">
        <v>0.99088454142857141</v>
      </c>
      <c r="G28" s="34">
        <v>0</v>
      </c>
      <c r="H28" s="18">
        <v>0</v>
      </c>
      <c r="I28" s="34">
        <v>0</v>
      </c>
      <c r="J28" s="4">
        <v>0</v>
      </c>
      <c r="K28" s="34">
        <v>0</v>
      </c>
      <c r="L28" s="4">
        <v>0</v>
      </c>
      <c r="M28" s="34">
        <v>0</v>
      </c>
      <c r="N28" s="4">
        <v>0</v>
      </c>
      <c r="O28" s="3"/>
      <c r="P28" s="3"/>
      <c r="Q28" s="16"/>
      <c r="R28" s="9">
        <f t="shared" si="4"/>
        <v>0</v>
      </c>
      <c r="S28" s="16"/>
      <c r="T28" s="34">
        <f t="shared" ref="T28:T29" si="7">SUM(I28-K28)</f>
        <v>0</v>
      </c>
      <c r="U28" s="34">
        <f t="shared" ref="U28:U29" si="8">SUM(R28:T28)</f>
        <v>0</v>
      </c>
      <c r="V28" s="244"/>
      <c r="W28" s="244"/>
      <c r="Z28" s="21"/>
      <c r="AA28" s="247">
        <v>193178977</v>
      </c>
    </row>
    <row r="29" spans="1:27" s="23" customFormat="1" ht="14.25" customHeight="1">
      <c r="A29" s="60" t="s">
        <v>161</v>
      </c>
      <c r="B29" s="25">
        <v>96563000000</v>
      </c>
      <c r="C29" s="25"/>
      <c r="D29" s="24">
        <v>96563000000</v>
      </c>
      <c r="E29" s="34">
        <v>48933258812</v>
      </c>
      <c r="F29" s="4">
        <v>0.50674957087083039</v>
      </c>
      <c r="G29" s="34">
        <v>44480802907</v>
      </c>
      <c r="H29" s="18">
        <v>0.46064023390946846</v>
      </c>
      <c r="I29" s="34">
        <v>0</v>
      </c>
      <c r="J29" s="4">
        <v>0</v>
      </c>
      <c r="K29" s="34">
        <v>0</v>
      </c>
      <c r="L29" s="4">
        <v>0</v>
      </c>
      <c r="M29" s="34">
        <v>10865806971</v>
      </c>
      <c r="N29" s="4">
        <v>0.1125255736772884</v>
      </c>
      <c r="O29" s="25"/>
      <c r="P29" s="25"/>
      <c r="Q29" s="31"/>
      <c r="R29" s="9">
        <f t="shared" si="4"/>
        <v>44480802907</v>
      </c>
      <c r="S29" s="26"/>
      <c r="T29" s="34">
        <f t="shared" si="7"/>
        <v>0</v>
      </c>
      <c r="U29" s="34">
        <f t="shared" si="8"/>
        <v>44480802907</v>
      </c>
      <c r="V29" s="242"/>
      <c r="W29" s="243"/>
      <c r="AA29" s="245">
        <v>0</v>
      </c>
    </row>
    <row r="30" spans="1:27">
      <c r="A30" s="110" t="s">
        <v>4</v>
      </c>
      <c r="B30" s="130">
        <v>47044000000</v>
      </c>
      <c r="C30" s="130">
        <v>0</v>
      </c>
      <c r="D30" s="130">
        <v>47044000000</v>
      </c>
      <c r="E30" s="130">
        <v>38403569066</v>
      </c>
      <c r="F30" s="131">
        <v>0.81633298754357619</v>
      </c>
      <c r="G30" s="130">
        <v>20677214305</v>
      </c>
      <c r="H30" s="132">
        <v>0.43952925569679446</v>
      </c>
      <c r="I30" s="130">
        <v>13671347456</v>
      </c>
      <c r="J30" s="131">
        <v>0.29060767485758016</v>
      </c>
      <c r="K30" s="130">
        <v>12419624387</v>
      </c>
      <c r="L30" s="131">
        <v>0.26400017827990818</v>
      </c>
      <c r="M30" s="130">
        <v>3125570000</v>
      </c>
      <c r="N30" s="131">
        <v>6.6439290876626131E-2</v>
      </c>
      <c r="O30" s="130">
        <v>1192362960</v>
      </c>
      <c r="P30" s="130">
        <v>1032124500</v>
      </c>
      <c r="Q30" s="131">
        <v>0.86561268223226262</v>
      </c>
      <c r="R30" s="6">
        <f>SUM(R31:R36)</f>
        <v>7005866849</v>
      </c>
      <c r="S30" s="1">
        <f t="shared" si="0"/>
        <v>0.33882063345959984</v>
      </c>
      <c r="T30" s="6">
        <f>SUM(T31:T36)</f>
        <v>1251723069</v>
      </c>
      <c r="U30" s="6" t="e">
        <f>SUM(U31:U36)</f>
        <v>#DIV/0!</v>
      </c>
      <c r="AA30" s="246">
        <v>0</v>
      </c>
    </row>
    <row r="31" spans="1:27" s="10" customFormat="1">
      <c r="A31" s="2" t="s">
        <v>27</v>
      </c>
      <c r="B31" s="3">
        <v>4000000000</v>
      </c>
      <c r="C31" s="3">
        <v>0</v>
      </c>
      <c r="D31" s="3">
        <v>4000000000</v>
      </c>
      <c r="E31" s="34">
        <v>922188074</v>
      </c>
      <c r="F31" s="4">
        <v>0.23054701850000001</v>
      </c>
      <c r="G31" s="34">
        <v>18092078</v>
      </c>
      <c r="H31" s="18">
        <v>4.5230195000000003E-3</v>
      </c>
      <c r="I31" s="34">
        <v>18092078</v>
      </c>
      <c r="J31" s="4">
        <v>4.5230195000000003E-3</v>
      </c>
      <c r="K31" s="3">
        <v>18092078</v>
      </c>
      <c r="L31" s="4">
        <v>4.5230195000000003E-3</v>
      </c>
      <c r="M31" s="9">
        <v>241000000</v>
      </c>
      <c r="N31" s="4">
        <v>6.0249999999999998E-2</v>
      </c>
      <c r="O31" s="9"/>
      <c r="P31" s="9"/>
      <c r="Q31" s="16"/>
      <c r="R31" s="9">
        <f t="shared" ref="R31:R36" si="9">SUM(G31-I31)</f>
        <v>0</v>
      </c>
      <c r="S31" s="16">
        <f t="shared" si="0"/>
        <v>0</v>
      </c>
      <c r="T31" s="34">
        <f t="shared" ref="T31:T36" si="10">SUM(I31-K31)</f>
        <v>0</v>
      </c>
      <c r="U31" s="34">
        <f t="shared" ref="U31:U36" si="11">SUM(R31:T31)</f>
        <v>0</v>
      </c>
      <c r="Z31" s="21"/>
      <c r="AA31" s="247">
        <v>2040705958</v>
      </c>
    </row>
    <row r="32" spans="1:27">
      <c r="A32" s="2" t="s">
        <v>40</v>
      </c>
      <c r="B32" s="3">
        <v>2800000000</v>
      </c>
      <c r="C32" s="3">
        <v>0</v>
      </c>
      <c r="D32" s="3">
        <v>2800000000</v>
      </c>
      <c r="E32" s="34">
        <v>2347152700</v>
      </c>
      <c r="F32" s="4">
        <v>0.8382688214285714</v>
      </c>
      <c r="G32" s="34">
        <v>149155516</v>
      </c>
      <c r="H32" s="18">
        <v>5.3269827142857142E-2</v>
      </c>
      <c r="I32" s="34">
        <v>97067996</v>
      </c>
      <c r="J32" s="4">
        <v>3.4667141428571427E-2</v>
      </c>
      <c r="K32" s="34">
        <v>72067997</v>
      </c>
      <c r="L32" s="4">
        <v>2.5738570357142856E-2</v>
      </c>
      <c r="M32" s="34">
        <v>250000000</v>
      </c>
      <c r="N32" s="4">
        <v>8.9285714285714288E-2</v>
      </c>
      <c r="O32" s="9">
        <v>2886129</v>
      </c>
      <c r="P32" s="9">
        <v>0</v>
      </c>
      <c r="Q32" s="16">
        <v>0</v>
      </c>
      <c r="R32" s="9">
        <f t="shared" si="9"/>
        <v>52087520</v>
      </c>
      <c r="S32" s="16">
        <f t="shared" si="0"/>
        <v>0.34921618319499492</v>
      </c>
      <c r="T32" s="34">
        <f t="shared" si="10"/>
        <v>24999999</v>
      </c>
      <c r="U32" s="34">
        <f t="shared" si="11"/>
        <v>77087519.349216193</v>
      </c>
      <c r="AA32" s="246">
        <v>2159592897</v>
      </c>
    </row>
    <row r="33" spans="1:27" s="10" customFormat="1">
      <c r="A33" s="2" t="s">
        <v>28</v>
      </c>
      <c r="B33" s="3">
        <v>1807000000</v>
      </c>
      <c r="C33" s="3">
        <v>0</v>
      </c>
      <c r="D33" s="3">
        <v>1807000000</v>
      </c>
      <c r="E33" s="34">
        <v>0</v>
      </c>
      <c r="F33" s="4">
        <v>0</v>
      </c>
      <c r="G33" s="34">
        <v>0</v>
      </c>
      <c r="H33" s="18">
        <v>0</v>
      </c>
      <c r="I33" s="34">
        <v>0</v>
      </c>
      <c r="J33" s="4">
        <v>0</v>
      </c>
      <c r="K33" s="34">
        <v>0</v>
      </c>
      <c r="L33" s="4">
        <v>0</v>
      </c>
      <c r="M33" s="34">
        <v>0</v>
      </c>
      <c r="N33" s="4">
        <v>0</v>
      </c>
      <c r="O33" s="9">
        <v>1032124500</v>
      </c>
      <c r="P33" s="9">
        <v>1032124500</v>
      </c>
      <c r="Q33" s="16">
        <v>1</v>
      </c>
      <c r="R33" s="9">
        <f t="shared" si="9"/>
        <v>0</v>
      </c>
      <c r="S33" s="16" t="e">
        <f t="shared" si="0"/>
        <v>#DIV/0!</v>
      </c>
      <c r="T33" s="34">
        <f t="shared" si="10"/>
        <v>0</v>
      </c>
      <c r="U33" s="34" t="e">
        <f t="shared" si="11"/>
        <v>#DIV/0!</v>
      </c>
      <c r="Z33" s="21"/>
      <c r="AA33" s="247">
        <v>1284000000</v>
      </c>
    </row>
    <row r="34" spans="1:27" s="10" customFormat="1">
      <c r="A34" s="2" t="s">
        <v>29</v>
      </c>
      <c r="B34" s="3">
        <v>33452000000</v>
      </c>
      <c r="C34" s="3">
        <v>0</v>
      </c>
      <c r="D34" s="3">
        <v>33452000000</v>
      </c>
      <c r="E34" s="34">
        <v>31874471991</v>
      </c>
      <c r="F34" s="4">
        <v>0.95284204206026546</v>
      </c>
      <c r="G34" s="34">
        <v>19015218676</v>
      </c>
      <c r="H34" s="18">
        <v>0.56843293901709913</v>
      </c>
      <c r="I34" s="34">
        <v>12540347718</v>
      </c>
      <c r="J34" s="4">
        <v>0.37487587343058709</v>
      </c>
      <c r="K34" s="34">
        <v>11313624648</v>
      </c>
      <c r="L34" s="4">
        <v>0.3382047305990673</v>
      </c>
      <c r="M34" s="34">
        <v>0</v>
      </c>
      <c r="N34" s="4">
        <v>0</v>
      </c>
      <c r="O34" s="3">
        <v>8446253</v>
      </c>
      <c r="P34" s="3">
        <v>0</v>
      </c>
      <c r="Q34" s="16">
        <v>0</v>
      </c>
      <c r="R34" s="9">
        <f t="shared" si="9"/>
        <v>6474870958</v>
      </c>
      <c r="S34" s="16">
        <f t="shared" si="0"/>
        <v>0.34050993934517504</v>
      </c>
      <c r="T34" s="34">
        <f t="shared" si="10"/>
        <v>1226723070</v>
      </c>
      <c r="U34" s="34">
        <f t="shared" si="11"/>
        <v>7701594028.3405104</v>
      </c>
      <c r="Z34" s="21"/>
      <c r="AA34" s="247">
        <v>400305999</v>
      </c>
    </row>
    <row r="35" spans="1:27">
      <c r="A35" s="2" t="s">
        <v>44</v>
      </c>
      <c r="B35" s="3">
        <v>2100000000</v>
      </c>
      <c r="C35" s="3">
        <v>0</v>
      </c>
      <c r="D35" s="3">
        <v>2100000000</v>
      </c>
      <c r="E35" s="34">
        <v>607069074</v>
      </c>
      <c r="F35" s="4">
        <v>0.28908051142857144</v>
      </c>
      <c r="G35" s="34">
        <v>0</v>
      </c>
      <c r="H35" s="18">
        <v>0</v>
      </c>
      <c r="I35" s="34">
        <v>0</v>
      </c>
      <c r="J35" s="4">
        <v>0</v>
      </c>
      <c r="K35" s="34">
        <v>0</v>
      </c>
      <c r="L35" s="4">
        <v>0</v>
      </c>
      <c r="M35" s="9">
        <v>302508000</v>
      </c>
      <c r="N35" s="4">
        <v>0.14405142857142858</v>
      </c>
      <c r="O35" s="9">
        <v>134401606</v>
      </c>
      <c r="P35" s="9">
        <v>0</v>
      </c>
      <c r="Q35" s="16">
        <v>0</v>
      </c>
      <c r="R35" s="9">
        <f t="shared" si="9"/>
        <v>0</v>
      </c>
      <c r="S35" s="16" t="e">
        <f t="shared" si="0"/>
        <v>#DIV/0!</v>
      </c>
      <c r="T35" s="34">
        <f t="shared" si="10"/>
        <v>0</v>
      </c>
      <c r="U35" s="34" t="e">
        <f t="shared" si="11"/>
        <v>#DIV/0!</v>
      </c>
      <c r="AA35" s="246">
        <v>302508000</v>
      </c>
    </row>
    <row r="36" spans="1:27">
      <c r="A36" s="2" t="s">
        <v>30</v>
      </c>
      <c r="B36" s="3">
        <v>2885000000</v>
      </c>
      <c r="C36" s="3">
        <v>0</v>
      </c>
      <c r="D36" s="3">
        <v>2885000000</v>
      </c>
      <c r="E36" s="34">
        <v>2652687227</v>
      </c>
      <c r="F36" s="4">
        <v>0.91947564194107456</v>
      </c>
      <c r="G36" s="34">
        <v>1494748035</v>
      </c>
      <c r="H36" s="18">
        <v>0.51811023743500861</v>
      </c>
      <c r="I36" s="34">
        <v>1015839664</v>
      </c>
      <c r="J36" s="4">
        <v>0.35211080207972273</v>
      </c>
      <c r="K36" s="34">
        <v>1015839664</v>
      </c>
      <c r="L36" s="4">
        <v>0.35211080207972273</v>
      </c>
      <c r="M36" s="34">
        <v>2332062000</v>
      </c>
      <c r="N36" s="4">
        <v>0.80834038128249563</v>
      </c>
      <c r="O36" s="9">
        <v>14504472</v>
      </c>
      <c r="P36" s="9">
        <v>0</v>
      </c>
      <c r="Q36" s="16">
        <v>0</v>
      </c>
      <c r="R36" s="9">
        <f t="shared" si="9"/>
        <v>478908371</v>
      </c>
      <c r="S36" s="16">
        <f t="shared" si="0"/>
        <v>0.32039404621127332</v>
      </c>
      <c r="T36" s="34">
        <f t="shared" si="10"/>
        <v>0</v>
      </c>
      <c r="U36" s="34">
        <f t="shared" si="11"/>
        <v>478908371.32039404</v>
      </c>
      <c r="AA36" s="246">
        <v>0</v>
      </c>
    </row>
    <row r="37" spans="1:27">
      <c r="A37" s="156" t="s">
        <v>14</v>
      </c>
      <c r="B37" s="106">
        <v>25767000000</v>
      </c>
      <c r="C37" s="106">
        <v>0</v>
      </c>
      <c r="D37" s="106">
        <v>25767000000</v>
      </c>
      <c r="E37" s="106">
        <v>16745961434</v>
      </c>
      <c r="F37" s="107">
        <v>0.64989953948849299</v>
      </c>
      <c r="G37" s="106">
        <v>4630450190</v>
      </c>
      <c r="H37" s="108">
        <v>0.17970466837427718</v>
      </c>
      <c r="I37" s="106">
        <v>1564743861</v>
      </c>
      <c r="J37" s="107">
        <v>6.0726660495983235E-2</v>
      </c>
      <c r="K37" s="106">
        <v>1455281977</v>
      </c>
      <c r="L37" s="107">
        <v>5.6478518143361661E-2</v>
      </c>
      <c r="M37" s="106">
        <v>3827541938</v>
      </c>
      <c r="N37" s="107">
        <v>0.14854433725307564</v>
      </c>
      <c r="O37" s="106">
        <v>2731351637</v>
      </c>
      <c r="P37" s="106">
        <v>831960987</v>
      </c>
      <c r="Q37" s="107">
        <v>0.3045968068446106</v>
      </c>
      <c r="R37" s="8">
        <f>SUM(R38:R44)</f>
        <v>3065706329</v>
      </c>
      <c r="S37" s="7">
        <f t="shared" si="0"/>
        <v>0.66207522016342002</v>
      </c>
      <c r="T37" s="8">
        <f>SUM(T38:T44)</f>
        <v>109461884</v>
      </c>
      <c r="U37" s="8">
        <f>SUM(U38:U44)</f>
        <v>3175168216.3538766</v>
      </c>
      <c r="AA37" s="246">
        <v>10865806971</v>
      </c>
    </row>
    <row r="38" spans="1:27">
      <c r="A38" s="2" t="s">
        <v>1</v>
      </c>
      <c r="B38" s="3">
        <v>5100000000</v>
      </c>
      <c r="C38" s="3">
        <v>0</v>
      </c>
      <c r="D38" s="3">
        <v>5100000000</v>
      </c>
      <c r="E38" s="34">
        <v>469106219</v>
      </c>
      <c r="F38" s="4">
        <v>9.1981611568627455E-2</v>
      </c>
      <c r="G38" s="34">
        <v>319106219</v>
      </c>
      <c r="H38" s="18">
        <v>6.2569846862745096E-2</v>
      </c>
      <c r="I38" s="34">
        <v>307859517</v>
      </c>
      <c r="J38" s="4">
        <v>6.0364611176470587E-2</v>
      </c>
      <c r="K38" s="34">
        <v>307859517</v>
      </c>
      <c r="L38" s="4">
        <v>6.0364611176470587E-2</v>
      </c>
      <c r="M38" s="9">
        <v>0</v>
      </c>
      <c r="N38" s="4">
        <v>0</v>
      </c>
      <c r="O38" s="9">
        <v>43091680</v>
      </c>
      <c r="P38" s="9">
        <v>43091680</v>
      </c>
      <c r="Q38" s="16">
        <v>1</v>
      </c>
      <c r="R38" s="9">
        <f>SUM(G38-I38)</f>
        <v>11246702</v>
      </c>
      <c r="S38" s="16">
        <f t="shared" si="0"/>
        <v>3.5244383626381159E-2</v>
      </c>
      <c r="T38" s="34">
        <f>SUM(I38-K38)</f>
        <v>0</v>
      </c>
      <c r="U38" s="34">
        <f>SUM(R38:T38)</f>
        <v>11246702.035244383</v>
      </c>
      <c r="AA38" s="5">
        <v>10000000</v>
      </c>
    </row>
    <row r="39" spans="1:27">
      <c r="A39" s="2" t="s">
        <v>12</v>
      </c>
      <c r="B39" s="3">
        <v>3000000000</v>
      </c>
      <c r="C39" s="3">
        <v>0</v>
      </c>
      <c r="D39" s="3">
        <v>3000000000</v>
      </c>
      <c r="E39" s="34">
        <v>1378081986</v>
      </c>
      <c r="F39" s="4">
        <v>0.45936066199999998</v>
      </c>
      <c r="G39" s="34">
        <v>19798880</v>
      </c>
      <c r="H39" s="18">
        <v>6.5996266666666662E-3</v>
      </c>
      <c r="I39" s="34">
        <v>1081448</v>
      </c>
      <c r="J39" s="4">
        <v>3.6048266666666666E-4</v>
      </c>
      <c r="K39" s="34">
        <v>1081448</v>
      </c>
      <c r="L39" s="4">
        <v>3.6048266666666666E-4</v>
      </c>
      <c r="M39" s="9">
        <v>1070000000</v>
      </c>
      <c r="N39" s="4">
        <v>0.35666666666666669</v>
      </c>
      <c r="O39" s="9">
        <v>40841898</v>
      </c>
      <c r="P39" s="9">
        <v>0</v>
      </c>
      <c r="Q39" s="16">
        <v>0</v>
      </c>
      <c r="R39" s="34">
        <f>SUM(G39-I39)</f>
        <v>18717432</v>
      </c>
      <c r="S39" s="16">
        <f>SUM(R39/G39)</f>
        <v>0.94537832443047287</v>
      </c>
      <c r="T39" s="34">
        <f>SUM(I39-K39)</f>
        <v>0</v>
      </c>
      <c r="U39" s="34">
        <f>SUM(R39:T39)</f>
        <v>18717432.945378326</v>
      </c>
    </row>
    <row r="40" spans="1:27" s="14" customFormat="1">
      <c r="A40" s="110" t="s">
        <v>7</v>
      </c>
      <c r="B40" s="130">
        <v>2526000000</v>
      </c>
      <c r="C40" s="130">
        <v>0</v>
      </c>
      <c r="D40" s="130">
        <v>2526000000</v>
      </c>
      <c r="E40" s="130">
        <v>1983163651</v>
      </c>
      <c r="F40" s="131">
        <v>0.78510041607284242</v>
      </c>
      <c r="G40" s="130">
        <v>1382247396</v>
      </c>
      <c r="H40" s="132">
        <v>0.54720799524940622</v>
      </c>
      <c r="I40" s="130">
        <v>144302878</v>
      </c>
      <c r="J40" s="131">
        <v>5.7127030087094223E-2</v>
      </c>
      <c r="K40" s="130">
        <v>144302878</v>
      </c>
      <c r="L40" s="131">
        <v>5.7127030087094223E-2</v>
      </c>
      <c r="M40" s="130">
        <v>10000000</v>
      </c>
      <c r="N40" s="131">
        <v>3.95882818685669E-3</v>
      </c>
      <c r="O40" s="130"/>
      <c r="P40" s="130">
        <v>0</v>
      </c>
      <c r="Q40" s="134"/>
      <c r="R40" s="51"/>
      <c r="S40" s="47"/>
      <c r="T40" s="51"/>
      <c r="U40" s="51"/>
      <c r="Z40" s="45"/>
    </row>
    <row r="41" spans="1:27">
      <c r="A41" s="2" t="s">
        <v>46</v>
      </c>
      <c r="B41" s="3">
        <v>2526000000</v>
      </c>
      <c r="C41" s="3">
        <v>0</v>
      </c>
      <c r="D41" s="3">
        <v>2526000000</v>
      </c>
      <c r="E41" s="34">
        <v>1983163651</v>
      </c>
      <c r="F41" s="4">
        <v>0.78510041607284242</v>
      </c>
      <c r="G41" s="34">
        <v>1382247396</v>
      </c>
      <c r="H41" s="18">
        <v>0.54720799524940622</v>
      </c>
      <c r="I41" s="34">
        <v>144302878</v>
      </c>
      <c r="J41" s="4">
        <v>5.7127030087094223E-2</v>
      </c>
      <c r="K41" s="34">
        <v>144302878</v>
      </c>
      <c r="L41" s="4">
        <v>5.7127030087094223E-2</v>
      </c>
      <c r="M41" s="34">
        <v>10000000</v>
      </c>
      <c r="N41" s="4">
        <v>3.95882818685669E-3</v>
      </c>
      <c r="O41" s="9"/>
      <c r="P41" s="9"/>
      <c r="Q41" s="16"/>
      <c r="R41" s="9">
        <f>SUM(G41-I41)</f>
        <v>1237944518</v>
      </c>
      <c r="S41" s="16">
        <f>SUM(R41/G41)</f>
        <v>0.8956027130761185</v>
      </c>
      <c r="T41" s="34">
        <f>SUM(I41-K41)</f>
        <v>0</v>
      </c>
      <c r="U41" s="34">
        <f>SUM(R41:T41)</f>
        <v>1237944518.8956027</v>
      </c>
    </row>
    <row r="42" spans="1:27" s="14" customFormat="1">
      <c r="A42" s="110" t="s">
        <v>39</v>
      </c>
      <c r="B42" s="130">
        <v>15141000000</v>
      </c>
      <c r="C42" s="130">
        <v>0</v>
      </c>
      <c r="D42" s="130">
        <v>15141000000</v>
      </c>
      <c r="E42" s="130">
        <v>12915609578</v>
      </c>
      <c r="F42" s="131">
        <v>0.85302222957532525</v>
      </c>
      <c r="G42" s="130">
        <v>2909297695</v>
      </c>
      <c r="H42" s="132">
        <v>0.19214699788653325</v>
      </c>
      <c r="I42" s="130">
        <v>1111500018</v>
      </c>
      <c r="J42" s="131">
        <v>7.3409947691698035E-2</v>
      </c>
      <c r="K42" s="130">
        <v>1002038134</v>
      </c>
      <c r="L42" s="131">
        <v>6.6180446073575067E-2</v>
      </c>
      <c r="M42" s="130">
        <v>2747541938</v>
      </c>
      <c r="N42" s="131">
        <v>0.18146370371838055</v>
      </c>
      <c r="O42" s="130">
        <v>2647418059</v>
      </c>
      <c r="P42" s="130">
        <v>788869307</v>
      </c>
      <c r="Q42" s="131">
        <v>0.29797685496561765</v>
      </c>
      <c r="R42" s="50"/>
      <c r="S42" s="47"/>
      <c r="T42" s="51"/>
      <c r="U42" s="51"/>
      <c r="Z42" s="45"/>
    </row>
    <row r="43" spans="1:27">
      <c r="A43" s="2" t="s">
        <v>45</v>
      </c>
      <c r="B43" s="3">
        <v>9000000000</v>
      </c>
      <c r="C43" s="3">
        <v>0</v>
      </c>
      <c r="D43" s="3">
        <v>9000000000</v>
      </c>
      <c r="E43" s="34">
        <v>7270666435</v>
      </c>
      <c r="F43" s="4">
        <v>0.80785182611111106</v>
      </c>
      <c r="G43" s="34">
        <v>781409502</v>
      </c>
      <c r="H43" s="18">
        <v>8.6823278000000004E-2</v>
      </c>
      <c r="I43" s="34">
        <v>0</v>
      </c>
      <c r="J43" s="4">
        <v>0</v>
      </c>
      <c r="K43" s="34">
        <v>0</v>
      </c>
      <c r="L43" s="4">
        <v>0</v>
      </c>
      <c r="M43" s="9">
        <v>1699000000</v>
      </c>
      <c r="N43" s="4">
        <v>0.18877777777777777</v>
      </c>
      <c r="O43" s="9">
        <v>2315002369</v>
      </c>
      <c r="P43" s="9">
        <v>472653447</v>
      </c>
      <c r="Q43" s="16">
        <v>0.20416974657532197</v>
      </c>
      <c r="R43" s="9">
        <f>SUM(G43-I43)</f>
        <v>781409502</v>
      </c>
      <c r="S43" s="16">
        <f t="shared" si="0"/>
        <v>1</v>
      </c>
      <c r="T43" s="34">
        <f>SUM(I43-K43)</f>
        <v>0</v>
      </c>
      <c r="U43" s="34">
        <f>SUM(R43:T43)</f>
        <v>781409503</v>
      </c>
    </row>
    <row r="44" spans="1:27" ht="12" customHeight="1">
      <c r="A44" s="2" t="s">
        <v>31</v>
      </c>
      <c r="B44" s="3">
        <v>6141000000</v>
      </c>
      <c r="C44" s="3">
        <v>0</v>
      </c>
      <c r="D44" s="3">
        <v>6141000000</v>
      </c>
      <c r="E44" s="34">
        <v>5644943143</v>
      </c>
      <c r="F44" s="4">
        <v>0.91922213694837973</v>
      </c>
      <c r="G44" s="34">
        <v>2127888193</v>
      </c>
      <c r="H44" s="18">
        <v>0.34650516088584921</v>
      </c>
      <c r="I44" s="34">
        <v>1111500018</v>
      </c>
      <c r="J44" s="4">
        <v>0.18099658329262336</v>
      </c>
      <c r="K44" s="34">
        <v>1002038134</v>
      </c>
      <c r="L44" s="4">
        <v>0.16317181794496011</v>
      </c>
      <c r="M44" s="9">
        <v>1048541938</v>
      </c>
      <c r="N44" s="4">
        <v>0.17074449405634262</v>
      </c>
      <c r="O44" s="9">
        <v>332415690</v>
      </c>
      <c r="P44" s="9">
        <v>316215860</v>
      </c>
      <c r="Q44" s="16">
        <v>0.95126634967200252</v>
      </c>
      <c r="R44" s="9">
        <f>SUM(G44-I44)</f>
        <v>1016388175</v>
      </c>
      <c r="S44" s="16">
        <f t="shared" si="0"/>
        <v>0.47765111829820656</v>
      </c>
      <c r="T44" s="34">
        <f>SUM(I44-K44)</f>
        <v>109461884</v>
      </c>
      <c r="U44" s="34">
        <f>SUM(R44:T44)</f>
        <v>1125850059.4776511</v>
      </c>
    </row>
    <row r="45" spans="1:27">
      <c r="A45" s="156" t="s">
        <v>32</v>
      </c>
      <c r="B45" s="106">
        <v>5478000000</v>
      </c>
      <c r="C45" s="106">
        <v>0</v>
      </c>
      <c r="D45" s="106">
        <v>5478000000</v>
      </c>
      <c r="E45" s="106">
        <v>3259386910</v>
      </c>
      <c r="F45" s="107">
        <v>0.59499578495801386</v>
      </c>
      <c r="G45" s="106">
        <v>2194244576</v>
      </c>
      <c r="H45" s="108">
        <v>0.40055578240233664</v>
      </c>
      <c r="I45" s="106">
        <v>1070788021</v>
      </c>
      <c r="J45" s="107">
        <v>0.19547061354508946</v>
      </c>
      <c r="K45" s="106">
        <v>1062078121</v>
      </c>
      <c r="L45" s="107">
        <v>0.19388063545089448</v>
      </c>
      <c r="M45" s="109">
        <v>0</v>
      </c>
      <c r="N45" s="107">
        <v>0</v>
      </c>
      <c r="O45" s="109"/>
      <c r="P45" s="109"/>
      <c r="Q45" s="157"/>
      <c r="R45" s="8">
        <f>R46</f>
        <v>1123456555</v>
      </c>
      <c r="S45" s="7">
        <f t="shared" si="0"/>
        <v>0.51200151855815734</v>
      </c>
      <c r="T45" s="8">
        <f>T46</f>
        <v>8709900</v>
      </c>
      <c r="U45" s="8">
        <f>U46</f>
        <v>1132166455.5120015</v>
      </c>
    </row>
    <row r="46" spans="1:27">
      <c r="A46" s="2" t="s">
        <v>0</v>
      </c>
      <c r="B46" s="3">
        <v>5478000000</v>
      </c>
      <c r="C46" s="3">
        <v>0</v>
      </c>
      <c r="D46" s="3">
        <v>5478000000</v>
      </c>
      <c r="E46" s="34">
        <v>3259386910</v>
      </c>
      <c r="F46" s="4">
        <v>0.59499578495801386</v>
      </c>
      <c r="G46" s="34">
        <v>2194244576</v>
      </c>
      <c r="H46" s="18">
        <v>0.40055578240233664</v>
      </c>
      <c r="I46" s="34">
        <v>1070788021</v>
      </c>
      <c r="J46" s="4">
        <v>0.19547061354508946</v>
      </c>
      <c r="K46" s="34">
        <v>1062078121</v>
      </c>
      <c r="L46" s="4">
        <v>0.19388063545089448</v>
      </c>
      <c r="M46" s="34">
        <v>0</v>
      </c>
      <c r="N46" s="4">
        <v>0</v>
      </c>
      <c r="O46" s="9"/>
      <c r="P46" s="9"/>
      <c r="Q46" s="16"/>
      <c r="R46" s="9">
        <f>SUM(G46-I46)</f>
        <v>1123456555</v>
      </c>
      <c r="S46" s="16">
        <f t="shared" si="0"/>
        <v>0.51200151855815734</v>
      </c>
      <c r="T46" s="34">
        <f>SUM(I46-K46)</f>
        <v>8709900</v>
      </c>
      <c r="U46" s="34">
        <f>SUM(R46:T46)</f>
        <v>1132166455.5120015</v>
      </c>
    </row>
    <row r="47" spans="1:27" s="10" customFormat="1">
      <c r="A47" s="156" t="s">
        <v>99</v>
      </c>
      <c r="B47" s="106">
        <v>1108300000</v>
      </c>
      <c r="C47" s="106">
        <v>0</v>
      </c>
      <c r="D47" s="106">
        <v>1108300000</v>
      </c>
      <c r="E47" s="106">
        <v>888670785</v>
      </c>
      <c r="F47" s="107">
        <v>0.80183234232608502</v>
      </c>
      <c r="G47" s="106">
        <v>498634461</v>
      </c>
      <c r="H47" s="108">
        <v>0.44990928539204189</v>
      </c>
      <c r="I47" s="106">
        <v>297275665</v>
      </c>
      <c r="J47" s="107">
        <v>0.26822671208156634</v>
      </c>
      <c r="K47" s="106">
        <v>297275665</v>
      </c>
      <c r="L47" s="107">
        <v>0.26822671208156634</v>
      </c>
      <c r="M47" s="109">
        <v>0</v>
      </c>
      <c r="N47" s="107">
        <v>0</v>
      </c>
      <c r="O47" s="106">
        <v>262192193</v>
      </c>
      <c r="P47" s="106">
        <v>245176765</v>
      </c>
      <c r="Q47" s="107">
        <v>0.93510322406891799</v>
      </c>
      <c r="R47" s="8">
        <f>R48</f>
        <v>201358796</v>
      </c>
      <c r="S47" s="7">
        <f t="shared" si="0"/>
        <v>0.40382045716651743</v>
      </c>
      <c r="T47" s="8">
        <f>T48</f>
        <v>0</v>
      </c>
      <c r="U47" s="8">
        <f>U48</f>
        <v>201358796.40382046</v>
      </c>
      <c r="Z47" s="21"/>
    </row>
    <row r="48" spans="1:27">
      <c r="A48" s="2" t="s">
        <v>34</v>
      </c>
      <c r="B48" s="3">
        <v>1108300000</v>
      </c>
      <c r="C48" s="3">
        <v>0</v>
      </c>
      <c r="D48" s="3">
        <v>1108300000</v>
      </c>
      <c r="E48" s="34">
        <v>888670785</v>
      </c>
      <c r="F48" s="4">
        <v>0.80183234232608502</v>
      </c>
      <c r="G48" s="34">
        <v>498634461</v>
      </c>
      <c r="H48" s="18">
        <v>0.44990928539204189</v>
      </c>
      <c r="I48" s="34">
        <v>297275665</v>
      </c>
      <c r="J48" s="4">
        <v>0.26822671208156634</v>
      </c>
      <c r="K48" s="34">
        <v>297275665</v>
      </c>
      <c r="L48" s="4">
        <v>0.26822671208156634</v>
      </c>
      <c r="M48" s="34">
        <v>0</v>
      </c>
      <c r="N48" s="4">
        <v>0</v>
      </c>
      <c r="O48" s="3">
        <v>262192193</v>
      </c>
      <c r="P48" s="3">
        <v>245176765</v>
      </c>
      <c r="Q48" s="16">
        <v>0.93510322406891799</v>
      </c>
      <c r="R48" s="9">
        <f>SUM(G48-I48)</f>
        <v>201358796</v>
      </c>
      <c r="S48" s="16">
        <f t="shared" si="0"/>
        <v>0.40382045716651743</v>
      </c>
      <c r="T48" s="34">
        <f>SUM(I48-K48)</f>
        <v>0</v>
      </c>
      <c r="U48" s="34">
        <f>SUM(R48:T48)</f>
        <v>201358796.40382046</v>
      </c>
    </row>
    <row r="49" spans="1:26" s="10" customFormat="1">
      <c r="A49" s="156" t="s">
        <v>2</v>
      </c>
      <c r="B49" s="106">
        <v>2730000000</v>
      </c>
      <c r="C49" s="106">
        <v>0</v>
      </c>
      <c r="D49" s="106">
        <v>2730000000</v>
      </c>
      <c r="E49" s="106">
        <v>2719020752</v>
      </c>
      <c r="F49" s="107">
        <v>0.99597829743589739</v>
      </c>
      <c r="G49" s="106">
        <v>2485610832</v>
      </c>
      <c r="H49" s="108">
        <v>0.91048015824175821</v>
      </c>
      <c r="I49" s="106">
        <v>1126276318</v>
      </c>
      <c r="J49" s="107">
        <v>0.41255542783882782</v>
      </c>
      <c r="K49" s="106">
        <v>1126276318</v>
      </c>
      <c r="L49" s="107">
        <v>0.41255542783882782</v>
      </c>
      <c r="M49" s="106">
        <v>400305999</v>
      </c>
      <c r="N49" s="107">
        <v>0.14663223406593406</v>
      </c>
      <c r="O49" s="109">
        <v>138900690</v>
      </c>
      <c r="P49" s="109">
        <v>126804922</v>
      </c>
      <c r="Q49" s="107">
        <v>0.91291786959445631</v>
      </c>
      <c r="R49" s="8">
        <f>R50</f>
        <v>1359334514</v>
      </c>
      <c r="S49" s="7">
        <f t="shared" si="0"/>
        <v>0.54688147335849713</v>
      </c>
      <c r="T49" s="8">
        <f>T50</f>
        <v>0</v>
      </c>
      <c r="U49" s="8">
        <f>U50</f>
        <v>1359334514.5468814</v>
      </c>
      <c r="Z49" s="21"/>
    </row>
    <row r="50" spans="1:26">
      <c r="A50" s="2" t="s">
        <v>33</v>
      </c>
      <c r="B50" s="3">
        <v>2730000000</v>
      </c>
      <c r="C50" s="3">
        <v>0</v>
      </c>
      <c r="D50" s="3">
        <v>2730000000</v>
      </c>
      <c r="E50" s="34">
        <v>2719020752</v>
      </c>
      <c r="F50" s="4">
        <v>0.99597829743589739</v>
      </c>
      <c r="G50" s="34">
        <v>2485610832</v>
      </c>
      <c r="H50" s="18">
        <v>0.91048015824175821</v>
      </c>
      <c r="I50" s="34">
        <v>1126276318</v>
      </c>
      <c r="J50" s="4">
        <v>0.41255542783882782</v>
      </c>
      <c r="K50" s="34">
        <v>1126276318</v>
      </c>
      <c r="L50" s="4">
        <v>0.41255542783882782</v>
      </c>
      <c r="M50" s="34">
        <v>400305999</v>
      </c>
      <c r="N50" s="4">
        <v>0.14663223406593406</v>
      </c>
      <c r="O50" s="9">
        <v>138900690</v>
      </c>
      <c r="P50" s="9">
        <v>126804922</v>
      </c>
      <c r="Q50" s="16">
        <v>0.91291786959445631</v>
      </c>
      <c r="R50" s="9">
        <f>SUM(G50-I50)</f>
        <v>1359334514</v>
      </c>
      <c r="S50" s="16">
        <f t="shared" si="0"/>
        <v>0.54688147335849713</v>
      </c>
      <c r="T50" s="34">
        <f>SUM(I50-K50)</f>
        <v>0</v>
      </c>
      <c r="U50" s="34">
        <f>SUM(R50:T50)</f>
        <v>1359334514.5468814</v>
      </c>
    </row>
    <row r="51" spans="1:26" s="10" customFormat="1">
      <c r="A51" s="156" t="s">
        <v>13</v>
      </c>
      <c r="B51" s="106">
        <v>237000000</v>
      </c>
      <c r="C51" s="106">
        <v>0</v>
      </c>
      <c r="D51" s="106">
        <v>237000000</v>
      </c>
      <c r="E51" s="106">
        <v>237000000</v>
      </c>
      <c r="F51" s="107">
        <v>1</v>
      </c>
      <c r="G51" s="106">
        <v>237000000</v>
      </c>
      <c r="H51" s="108">
        <v>1</v>
      </c>
      <c r="I51" s="106">
        <v>237000000</v>
      </c>
      <c r="J51" s="107">
        <v>1</v>
      </c>
      <c r="K51" s="106">
        <v>237000000</v>
      </c>
      <c r="L51" s="107">
        <v>1</v>
      </c>
      <c r="M51" s="109">
        <v>0</v>
      </c>
      <c r="N51" s="107">
        <v>0</v>
      </c>
      <c r="O51" s="109"/>
      <c r="P51" s="109"/>
      <c r="Q51" s="157"/>
      <c r="R51" s="8">
        <f>R52</f>
        <v>0</v>
      </c>
      <c r="S51" s="7">
        <f t="shared" si="0"/>
        <v>0</v>
      </c>
      <c r="T51" s="8">
        <f>T52</f>
        <v>0</v>
      </c>
      <c r="U51" s="8">
        <f>U52</f>
        <v>0</v>
      </c>
      <c r="Z51" s="21"/>
    </row>
    <row r="52" spans="1:26">
      <c r="A52" s="2" t="s">
        <v>47</v>
      </c>
      <c r="B52" s="3">
        <v>237000000</v>
      </c>
      <c r="C52" s="3">
        <v>0</v>
      </c>
      <c r="D52" s="3">
        <v>237000000</v>
      </c>
      <c r="E52" s="3">
        <v>237000000</v>
      </c>
      <c r="F52" s="4">
        <v>1</v>
      </c>
      <c r="G52" s="3">
        <v>237000000</v>
      </c>
      <c r="H52" s="18">
        <v>1</v>
      </c>
      <c r="I52" s="3">
        <v>237000000</v>
      </c>
      <c r="J52" s="4">
        <v>1</v>
      </c>
      <c r="K52" s="3">
        <v>237000000</v>
      </c>
      <c r="L52" s="4">
        <v>1</v>
      </c>
      <c r="M52" s="9">
        <v>0</v>
      </c>
      <c r="N52" s="4">
        <v>0</v>
      </c>
      <c r="O52" s="9"/>
      <c r="P52" s="9"/>
      <c r="Q52" s="16"/>
      <c r="R52" s="34">
        <f>SUM(G52-I52)</f>
        <v>0</v>
      </c>
      <c r="S52" s="16">
        <f t="shared" si="0"/>
        <v>0</v>
      </c>
      <c r="T52" s="34">
        <f>SUM(I52-K52)</f>
        <v>0</v>
      </c>
      <c r="U52" s="34">
        <f>SUM(R52:T52)</f>
        <v>0</v>
      </c>
    </row>
    <row r="53" spans="1:26">
      <c r="A53" s="11"/>
      <c r="B53" s="12"/>
      <c r="C53" s="12"/>
      <c r="D53" s="12"/>
      <c r="E53" s="20"/>
      <c r="F53" s="20"/>
      <c r="G53" s="20"/>
      <c r="H53" s="20"/>
      <c r="I53" s="20"/>
      <c r="J53" s="20"/>
      <c r="K53" s="20"/>
      <c r="O53" s="17"/>
      <c r="T53" s="21"/>
      <c r="U53" s="21"/>
    </row>
    <row r="54" spans="1:26">
      <c r="B54" s="15"/>
      <c r="C54" s="15"/>
      <c r="D54" s="15"/>
      <c r="O54" s="17"/>
    </row>
    <row r="55" spans="1:26">
      <c r="O55" s="17"/>
      <c r="T55" s="21"/>
      <c r="U55" s="21"/>
    </row>
    <row r="56" spans="1:26">
      <c r="O56" s="17"/>
    </row>
    <row r="57" spans="1:26">
      <c r="O57" s="17"/>
    </row>
    <row r="58" spans="1:26">
      <c r="O58" s="17"/>
    </row>
    <row r="59" spans="1:26">
      <c r="O59" s="17"/>
    </row>
    <row r="60" spans="1:26">
      <c r="O60" s="17"/>
    </row>
    <row r="61" spans="1:26">
      <c r="O61" s="17"/>
    </row>
    <row r="62" spans="1:26">
      <c r="O62" s="17"/>
    </row>
    <row r="63" spans="1:26">
      <c r="O63" s="17"/>
    </row>
    <row r="64" spans="1:26">
      <c r="A64" s="5"/>
      <c r="B64" s="5"/>
      <c r="C64" s="5"/>
      <c r="D64" s="5"/>
      <c r="E64" s="5"/>
      <c r="F64" s="5"/>
      <c r="G64" s="5"/>
      <c r="H64" s="5"/>
      <c r="I64" s="5"/>
      <c r="J64" s="5"/>
      <c r="K64" s="5"/>
      <c r="L64" s="5"/>
      <c r="O64" s="17"/>
      <c r="S64" s="5"/>
      <c r="T64" s="5"/>
      <c r="U64" s="5"/>
      <c r="Z64" s="5"/>
    </row>
    <row r="65" spans="1:26">
      <c r="A65" s="5"/>
      <c r="B65" s="5"/>
      <c r="C65" s="5"/>
      <c r="D65" s="5"/>
      <c r="E65" s="5"/>
      <c r="F65" s="5"/>
      <c r="G65" s="5"/>
      <c r="H65" s="5"/>
      <c r="I65" s="5"/>
      <c r="J65" s="5"/>
      <c r="K65" s="5"/>
      <c r="L65" s="5"/>
      <c r="O65" s="17"/>
      <c r="S65" s="5"/>
      <c r="T65" s="5"/>
      <c r="U65" s="5"/>
      <c r="Z65" s="5"/>
    </row>
    <row r="66" spans="1:26">
      <c r="A66" s="5"/>
      <c r="B66" s="5"/>
      <c r="C66" s="5"/>
      <c r="D66" s="5"/>
      <c r="E66" s="5"/>
      <c r="F66" s="5"/>
      <c r="G66" s="5"/>
      <c r="H66" s="5"/>
      <c r="I66" s="5"/>
      <c r="J66" s="5"/>
      <c r="K66" s="5"/>
      <c r="L66" s="5"/>
      <c r="O66" s="17"/>
      <c r="S66" s="5"/>
      <c r="T66" s="5"/>
      <c r="U66" s="5"/>
      <c r="Z66" s="5"/>
    </row>
    <row r="67" spans="1:26">
      <c r="A67" s="5"/>
      <c r="B67" s="5"/>
      <c r="C67" s="5"/>
      <c r="D67" s="5"/>
      <c r="E67" s="5"/>
      <c r="F67" s="5"/>
      <c r="G67" s="5"/>
      <c r="H67" s="5"/>
      <c r="I67" s="5"/>
      <c r="J67" s="5"/>
      <c r="K67" s="5"/>
      <c r="L67" s="5"/>
      <c r="O67" s="17"/>
      <c r="S67" s="5"/>
      <c r="T67" s="5"/>
      <c r="U67" s="5"/>
      <c r="Z67" s="5"/>
    </row>
    <row r="68" spans="1:26">
      <c r="A68" s="5"/>
      <c r="B68" s="5"/>
      <c r="C68" s="5"/>
      <c r="D68" s="5"/>
      <c r="E68" s="5"/>
      <c r="F68" s="5"/>
      <c r="G68" s="5"/>
      <c r="H68" s="5"/>
      <c r="I68" s="5"/>
      <c r="J68" s="5"/>
      <c r="K68" s="5"/>
      <c r="L68" s="5"/>
      <c r="O68" s="17"/>
      <c r="S68" s="5"/>
      <c r="T68" s="5"/>
      <c r="U68" s="5"/>
      <c r="Z68" s="5"/>
    </row>
    <row r="69" spans="1:26">
      <c r="A69" s="5"/>
      <c r="B69" s="5"/>
      <c r="C69" s="5"/>
      <c r="D69" s="5"/>
      <c r="E69" s="5"/>
      <c r="F69" s="5"/>
      <c r="G69" s="5"/>
      <c r="H69" s="5"/>
      <c r="I69" s="5"/>
      <c r="J69" s="5"/>
      <c r="K69" s="5"/>
      <c r="L69" s="5"/>
      <c r="O69" s="17"/>
      <c r="S69" s="5"/>
      <c r="T69" s="5"/>
      <c r="U69" s="5"/>
      <c r="Z69" s="5"/>
    </row>
    <row r="70" spans="1:26">
      <c r="A70" s="5"/>
      <c r="B70" s="5"/>
      <c r="C70" s="5"/>
      <c r="D70" s="5"/>
      <c r="E70" s="5"/>
      <c r="F70" s="5"/>
      <c r="G70" s="5"/>
      <c r="H70" s="5"/>
      <c r="I70" s="5"/>
      <c r="J70" s="5"/>
      <c r="K70" s="5"/>
      <c r="L70" s="5"/>
      <c r="O70" s="17"/>
      <c r="S70" s="5"/>
      <c r="T70" s="5"/>
      <c r="U70" s="5"/>
      <c r="Z70" s="5"/>
    </row>
    <row r="71" spans="1:26">
      <c r="A71" s="5"/>
      <c r="B71" s="5"/>
      <c r="C71" s="5"/>
      <c r="D71" s="5"/>
      <c r="E71" s="5"/>
      <c r="F71" s="5"/>
      <c r="G71" s="5"/>
      <c r="H71" s="5"/>
      <c r="I71" s="5"/>
      <c r="J71" s="5"/>
      <c r="K71" s="5"/>
      <c r="L71" s="5"/>
      <c r="O71" s="17"/>
      <c r="S71" s="5"/>
      <c r="T71" s="5"/>
      <c r="U71" s="5"/>
      <c r="Z71" s="5"/>
    </row>
    <row r="72" spans="1:26">
      <c r="A72" s="5"/>
      <c r="B72" s="5"/>
      <c r="C72" s="5"/>
      <c r="D72" s="5"/>
      <c r="E72" s="5"/>
      <c r="F72" s="5"/>
      <c r="G72" s="5"/>
      <c r="H72" s="5"/>
      <c r="I72" s="5"/>
      <c r="J72" s="5"/>
      <c r="K72" s="5"/>
      <c r="L72" s="5"/>
      <c r="O72" s="17"/>
      <c r="S72" s="5"/>
      <c r="T72" s="5"/>
      <c r="U72" s="5"/>
      <c r="Z72" s="5"/>
    </row>
    <row r="73" spans="1:26">
      <c r="A73" s="5"/>
      <c r="B73" s="5"/>
      <c r="C73" s="5"/>
      <c r="D73" s="5"/>
      <c r="E73" s="5"/>
      <c r="F73" s="5"/>
      <c r="G73" s="5"/>
      <c r="H73" s="5"/>
      <c r="I73" s="5"/>
      <c r="J73" s="5"/>
      <c r="K73" s="5"/>
      <c r="L73" s="5"/>
      <c r="O73" s="17"/>
      <c r="S73" s="5"/>
      <c r="T73" s="5"/>
      <c r="U73" s="5"/>
      <c r="Z73" s="5"/>
    </row>
    <row r="74" spans="1:26">
      <c r="A74" s="5"/>
      <c r="B74" s="5"/>
      <c r="C74" s="5"/>
      <c r="D74" s="5"/>
      <c r="E74" s="5"/>
      <c r="F74" s="5"/>
      <c r="G74" s="5"/>
      <c r="H74" s="5"/>
      <c r="I74" s="5"/>
      <c r="J74" s="5"/>
      <c r="K74" s="5"/>
      <c r="L74" s="5"/>
      <c r="O74" s="17"/>
      <c r="S74" s="5"/>
      <c r="T74" s="5"/>
      <c r="U74" s="5"/>
      <c r="Z74" s="5"/>
    </row>
    <row r="75" spans="1:26">
      <c r="A75" s="5"/>
      <c r="B75" s="5"/>
      <c r="C75" s="5"/>
      <c r="D75" s="5"/>
      <c r="E75" s="5"/>
      <c r="F75" s="5"/>
      <c r="G75" s="5"/>
      <c r="H75" s="5"/>
      <c r="I75" s="5"/>
      <c r="J75" s="5"/>
      <c r="K75" s="5"/>
      <c r="L75" s="5"/>
      <c r="O75" s="17"/>
      <c r="S75" s="5"/>
      <c r="T75" s="5"/>
      <c r="U75" s="5"/>
      <c r="Z75" s="5"/>
    </row>
    <row r="76" spans="1:26">
      <c r="A76" s="5"/>
      <c r="B76" s="5"/>
      <c r="C76" s="5"/>
      <c r="D76" s="5"/>
      <c r="E76" s="5"/>
      <c r="F76" s="5"/>
      <c r="G76" s="5"/>
      <c r="H76" s="5"/>
      <c r="I76" s="5"/>
      <c r="J76" s="5"/>
      <c r="K76" s="5"/>
      <c r="L76" s="5"/>
      <c r="O76" s="17"/>
      <c r="S76" s="5"/>
      <c r="T76" s="5"/>
      <c r="U76" s="5"/>
      <c r="Z76" s="5"/>
    </row>
    <row r="77" spans="1:26">
      <c r="A77" s="5"/>
      <c r="B77" s="5"/>
      <c r="C77" s="5"/>
      <c r="D77" s="5"/>
      <c r="E77" s="5"/>
      <c r="F77" s="5"/>
      <c r="G77" s="5"/>
      <c r="H77" s="5"/>
      <c r="I77" s="5"/>
      <c r="J77" s="5"/>
      <c r="K77" s="5"/>
      <c r="L77" s="5"/>
      <c r="O77" s="17"/>
      <c r="S77" s="5"/>
      <c r="T77" s="5"/>
      <c r="U77" s="5"/>
      <c r="Z77" s="5"/>
    </row>
    <row r="78" spans="1:26">
      <c r="A78" s="5"/>
      <c r="B78" s="5"/>
      <c r="C78" s="5"/>
      <c r="D78" s="5"/>
      <c r="E78" s="5"/>
      <c r="F78" s="5"/>
      <c r="G78" s="5"/>
      <c r="H78" s="5"/>
      <c r="I78" s="5"/>
      <c r="J78" s="5"/>
      <c r="K78" s="5"/>
      <c r="L78" s="5"/>
      <c r="O78" s="17"/>
      <c r="S78" s="5"/>
      <c r="T78" s="5"/>
      <c r="U78" s="5"/>
      <c r="Z78" s="5"/>
    </row>
    <row r="79" spans="1:26">
      <c r="A79" s="5"/>
      <c r="B79" s="5"/>
      <c r="C79" s="5"/>
      <c r="D79" s="5"/>
      <c r="E79" s="5"/>
      <c r="F79" s="5"/>
      <c r="G79" s="5"/>
      <c r="H79" s="5"/>
      <c r="I79" s="5"/>
      <c r="J79" s="5"/>
      <c r="K79" s="5"/>
      <c r="L79" s="5"/>
      <c r="O79" s="17"/>
      <c r="S79" s="5"/>
      <c r="T79" s="5"/>
      <c r="U79" s="5"/>
      <c r="Z79" s="5"/>
    </row>
    <row r="80" spans="1:26">
      <c r="A80" s="5"/>
      <c r="B80" s="5"/>
      <c r="C80" s="5"/>
      <c r="D80" s="5"/>
      <c r="E80" s="5"/>
      <c r="F80" s="5"/>
      <c r="G80" s="5"/>
      <c r="H80" s="5"/>
      <c r="I80" s="5"/>
      <c r="J80" s="5"/>
      <c r="K80" s="5"/>
      <c r="L80" s="5"/>
      <c r="O80" s="17"/>
      <c r="S80" s="5"/>
      <c r="T80" s="5"/>
      <c r="U80" s="5"/>
      <c r="Z80" s="5"/>
    </row>
    <row r="81" spans="1:26">
      <c r="A81" s="5"/>
      <c r="B81" s="5"/>
      <c r="C81" s="5"/>
      <c r="D81" s="5"/>
      <c r="E81" s="5"/>
      <c r="F81" s="5"/>
      <c r="G81" s="5"/>
      <c r="H81" s="5"/>
      <c r="I81" s="5"/>
      <c r="J81" s="5"/>
      <c r="K81" s="5"/>
      <c r="L81" s="5"/>
      <c r="O81" s="17"/>
      <c r="S81" s="5"/>
      <c r="T81" s="5"/>
      <c r="U81" s="5"/>
      <c r="Z81" s="5"/>
    </row>
    <row r="82" spans="1:26">
      <c r="A82" s="5"/>
      <c r="B82" s="5"/>
      <c r="C82" s="5"/>
      <c r="D82" s="5"/>
      <c r="E82" s="5"/>
      <c r="F82" s="5"/>
      <c r="G82" s="5"/>
      <c r="H82" s="5"/>
      <c r="I82" s="5"/>
      <c r="J82" s="5"/>
      <c r="K82" s="5"/>
      <c r="L82" s="5"/>
      <c r="O82" s="17"/>
      <c r="S82" s="5"/>
      <c r="T82" s="5"/>
      <c r="U82" s="5"/>
      <c r="Z82" s="5"/>
    </row>
    <row r="83" spans="1:26">
      <c r="A83" s="5"/>
      <c r="B83" s="5"/>
      <c r="C83" s="5"/>
      <c r="D83" s="5"/>
      <c r="E83" s="5"/>
      <c r="F83" s="5"/>
      <c r="G83" s="5"/>
      <c r="H83" s="5"/>
      <c r="I83" s="5"/>
      <c r="J83" s="5"/>
      <c r="K83" s="5"/>
      <c r="L83" s="5"/>
      <c r="O83" s="17"/>
      <c r="S83" s="5"/>
      <c r="T83" s="5"/>
      <c r="U83" s="5"/>
      <c r="Z83" s="5"/>
    </row>
    <row r="84" spans="1:26">
      <c r="A84" s="5"/>
      <c r="B84" s="5"/>
      <c r="C84" s="5"/>
      <c r="D84" s="5"/>
      <c r="E84" s="5"/>
      <c r="F84" s="5"/>
      <c r="G84" s="5"/>
      <c r="H84" s="5"/>
      <c r="I84" s="5"/>
      <c r="J84" s="5"/>
      <c r="K84" s="5"/>
      <c r="L84" s="5"/>
      <c r="O84" s="17"/>
      <c r="S84" s="5"/>
      <c r="T84" s="5"/>
      <c r="U84" s="5"/>
      <c r="Z84" s="5"/>
    </row>
    <row r="85" spans="1:26">
      <c r="A85" s="5"/>
      <c r="B85" s="5"/>
      <c r="C85" s="5"/>
      <c r="D85" s="5"/>
      <c r="E85" s="5"/>
      <c r="F85" s="5"/>
      <c r="G85" s="5"/>
      <c r="H85" s="5"/>
      <c r="I85" s="5"/>
      <c r="J85" s="5"/>
      <c r="K85" s="5"/>
      <c r="L85" s="5"/>
      <c r="O85" s="17"/>
      <c r="S85" s="5"/>
      <c r="T85" s="5"/>
      <c r="U85" s="5"/>
      <c r="Z85" s="5"/>
    </row>
    <row r="86" spans="1:26">
      <c r="A86" s="5"/>
      <c r="B86" s="5"/>
      <c r="C86" s="5"/>
      <c r="D86" s="5"/>
      <c r="E86" s="5"/>
      <c r="F86" s="5"/>
      <c r="G86" s="5"/>
      <c r="H86" s="5"/>
      <c r="I86" s="5"/>
      <c r="J86" s="5"/>
      <c r="K86" s="5"/>
      <c r="L86" s="5"/>
      <c r="O86" s="17"/>
      <c r="S86" s="5"/>
      <c r="T86" s="5"/>
      <c r="U86" s="5"/>
      <c r="Z86" s="5"/>
    </row>
    <row r="87" spans="1:26">
      <c r="A87" s="5"/>
      <c r="B87" s="5"/>
      <c r="C87" s="5"/>
      <c r="D87" s="5"/>
      <c r="E87" s="5"/>
      <c r="F87" s="5"/>
      <c r="G87" s="5"/>
      <c r="H87" s="5"/>
      <c r="I87" s="5"/>
      <c r="J87" s="5"/>
      <c r="K87" s="5"/>
      <c r="L87" s="5"/>
      <c r="O87" s="17"/>
      <c r="S87" s="5"/>
      <c r="T87" s="5"/>
      <c r="U87" s="5"/>
      <c r="Z87" s="5"/>
    </row>
    <row r="88" spans="1:26">
      <c r="A88" s="5"/>
      <c r="B88" s="5"/>
      <c r="C88" s="5"/>
      <c r="D88" s="5"/>
      <c r="E88" s="5"/>
      <c r="F88" s="5"/>
      <c r="G88" s="5"/>
      <c r="H88" s="5"/>
      <c r="I88" s="5"/>
      <c r="J88" s="5"/>
      <c r="K88" s="5"/>
      <c r="L88" s="5"/>
      <c r="O88" s="17"/>
      <c r="S88" s="5"/>
      <c r="T88" s="5"/>
      <c r="U88" s="5"/>
      <c r="Z88" s="5"/>
    </row>
    <row r="89" spans="1:26">
      <c r="A89" s="5"/>
      <c r="B89" s="5"/>
      <c r="C89" s="5"/>
      <c r="D89" s="5"/>
      <c r="E89" s="5"/>
      <c r="F89" s="5"/>
      <c r="G89" s="5"/>
      <c r="H89" s="5"/>
      <c r="I89" s="5"/>
      <c r="J89" s="5"/>
      <c r="K89" s="5"/>
      <c r="L89" s="5"/>
      <c r="O89" s="17"/>
      <c r="S89" s="5"/>
      <c r="T89" s="5"/>
      <c r="U89" s="5"/>
      <c r="Z89" s="5"/>
    </row>
    <row r="90" spans="1:26">
      <c r="A90" s="5"/>
      <c r="B90" s="5"/>
      <c r="C90" s="5"/>
      <c r="D90" s="5"/>
      <c r="E90" s="5"/>
      <c r="F90" s="5"/>
      <c r="G90" s="5"/>
      <c r="H90" s="5"/>
      <c r="I90" s="5"/>
      <c r="J90" s="5"/>
      <c r="K90" s="5"/>
      <c r="L90" s="5"/>
      <c r="O90" s="17"/>
      <c r="S90" s="5"/>
      <c r="T90" s="5"/>
      <c r="U90" s="5"/>
      <c r="Z90" s="5"/>
    </row>
    <row r="91" spans="1:26">
      <c r="A91" s="5"/>
      <c r="B91" s="5"/>
      <c r="C91" s="5"/>
      <c r="D91" s="5"/>
      <c r="E91" s="5"/>
      <c r="F91" s="5"/>
      <c r="G91" s="5"/>
      <c r="H91" s="5"/>
      <c r="I91" s="5"/>
      <c r="J91" s="5"/>
      <c r="K91" s="5"/>
      <c r="L91" s="5"/>
      <c r="O91" s="17"/>
      <c r="S91" s="5"/>
      <c r="T91" s="5"/>
      <c r="U91" s="5"/>
      <c r="Z91" s="5"/>
    </row>
    <row r="92" spans="1:26">
      <c r="A92" s="5"/>
      <c r="B92" s="5"/>
      <c r="C92" s="5"/>
      <c r="D92" s="5"/>
      <c r="E92" s="5"/>
      <c r="F92" s="5"/>
      <c r="G92" s="5"/>
      <c r="H92" s="5"/>
      <c r="I92" s="5"/>
      <c r="J92" s="5"/>
      <c r="K92" s="5"/>
      <c r="L92" s="5"/>
      <c r="O92" s="17"/>
      <c r="S92" s="5"/>
      <c r="T92" s="5"/>
      <c r="U92" s="5"/>
      <c r="Z92" s="5"/>
    </row>
    <row r="93" spans="1:26">
      <c r="A93" s="5"/>
      <c r="B93" s="5"/>
      <c r="C93" s="5"/>
      <c r="D93" s="5"/>
      <c r="E93" s="5"/>
      <c r="F93" s="5"/>
      <c r="G93" s="5"/>
      <c r="H93" s="5"/>
      <c r="I93" s="5"/>
      <c r="J93" s="5"/>
      <c r="K93" s="5"/>
      <c r="L93" s="5"/>
      <c r="O93" s="17"/>
      <c r="S93" s="5"/>
      <c r="T93" s="5"/>
      <c r="U93" s="5"/>
      <c r="Z93" s="5"/>
    </row>
    <row r="94" spans="1:26">
      <c r="A94" s="5"/>
      <c r="B94" s="5"/>
      <c r="C94" s="5"/>
      <c r="D94" s="5"/>
      <c r="E94" s="5"/>
      <c r="F94" s="5"/>
      <c r="G94" s="5"/>
      <c r="H94" s="5"/>
      <c r="I94" s="5"/>
      <c r="J94" s="5"/>
      <c r="K94" s="5"/>
      <c r="L94" s="5"/>
      <c r="O94" s="17"/>
      <c r="S94" s="5"/>
      <c r="T94" s="5"/>
      <c r="U94" s="5"/>
      <c r="Z94" s="5"/>
    </row>
    <row r="95" spans="1:26">
      <c r="A95" s="5"/>
      <c r="B95" s="5"/>
      <c r="C95" s="5"/>
      <c r="D95" s="5"/>
      <c r="E95" s="5"/>
      <c r="F95" s="5"/>
      <c r="G95" s="5"/>
      <c r="H95" s="5"/>
      <c r="I95" s="5"/>
      <c r="J95" s="5"/>
      <c r="K95" s="5"/>
      <c r="L95" s="5"/>
      <c r="O95" s="17"/>
      <c r="S95" s="5"/>
      <c r="T95" s="5"/>
      <c r="U95" s="5"/>
      <c r="Z95" s="5"/>
    </row>
    <row r="96" spans="1:26">
      <c r="A96" s="5"/>
      <c r="B96" s="5"/>
      <c r="C96" s="5"/>
      <c r="D96" s="5"/>
      <c r="E96" s="5"/>
      <c r="F96" s="5"/>
      <c r="G96" s="5"/>
      <c r="H96" s="5"/>
      <c r="I96" s="5"/>
      <c r="J96" s="5"/>
      <c r="K96" s="5"/>
      <c r="L96" s="5"/>
      <c r="O96" s="17"/>
      <c r="S96" s="5"/>
      <c r="T96" s="5"/>
      <c r="U96" s="5"/>
      <c r="Z96" s="5"/>
    </row>
    <row r="97" spans="1:26">
      <c r="A97" s="5"/>
      <c r="B97" s="5"/>
      <c r="C97" s="5"/>
      <c r="D97" s="5"/>
      <c r="E97" s="5"/>
      <c r="F97" s="5"/>
      <c r="G97" s="5"/>
      <c r="H97" s="5"/>
      <c r="I97" s="5"/>
      <c r="J97" s="5"/>
      <c r="K97" s="5"/>
      <c r="L97" s="5"/>
      <c r="O97" s="17"/>
      <c r="S97" s="5"/>
      <c r="T97" s="5"/>
      <c r="U97" s="5"/>
      <c r="Z97" s="5"/>
    </row>
    <row r="98" spans="1:26">
      <c r="A98" s="5"/>
      <c r="B98" s="5"/>
      <c r="C98" s="5"/>
      <c r="D98" s="5"/>
      <c r="E98" s="5"/>
      <c r="F98" s="5"/>
      <c r="G98" s="5"/>
      <c r="H98" s="5"/>
      <c r="I98" s="5"/>
      <c r="J98" s="5"/>
      <c r="K98" s="5"/>
      <c r="L98" s="5"/>
      <c r="O98" s="17"/>
      <c r="S98" s="5"/>
      <c r="T98" s="5"/>
      <c r="U98" s="5"/>
      <c r="Z98" s="5"/>
    </row>
    <row r="99" spans="1:26">
      <c r="A99" s="5"/>
      <c r="B99" s="5"/>
      <c r="C99" s="5"/>
      <c r="D99" s="5"/>
      <c r="E99" s="5"/>
      <c r="F99" s="5"/>
      <c r="G99" s="5"/>
      <c r="H99" s="5"/>
      <c r="I99" s="5"/>
      <c r="J99" s="5"/>
      <c r="K99" s="5"/>
      <c r="L99" s="5"/>
      <c r="O99" s="17"/>
      <c r="S99" s="5"/>
      <c r="T99" s="5"/>
      <c r="U99" s="5"/>
      <c r="Z99" s="5"/>
    </row>
    <row r="100" spans="1:26">
      <c r="A100" s="5"/>
      <c r="B100" s="5"/>
      <c r="C100" s="5"/>
      <c r="D100" s="5"/>
      <c r="E100" s="5"/>
      <c r="F100" s="5"/>
      <c r="G100" s="5"/>
      <c r="H100" s="5"/>
      <c r="I100" s="5"/>
      <c r="J100" s="5"/>
      <c r="K100" s="5"/>
      <c r="L100" s="5"/>
      <c r="O100" s="17"/>
      <c r="S100" s="5"/>
      <c r="T100" s="5"/>
      <c r="U100" s="5"/>
      <c r="Z100" s="5"/>
    </row>
    <row r="101" spans="1:26">
      <c r="A101" s="5"/>
      <c r="B101" s="5"/>
      <c r="C101" s="5"/>
      <c r="D101" s="5"/>
      <c r="E101" s="5"/>
      <c r="F101" s="5"/>
      <c r="G101" s="5"/>
      <c r="H101" s="5"/>
      <c r="I101" s="5"/>
      <c r="J101" s="5"/>
      <c r="K101" s="5"/>
      <c r="L101" s="5"/>
      <c r="O101" s="17"/>
      <c r="S101" s="5"/>
      <c r="T101" s="5"/>
      <c r="U101" s="5"/>
      <c r="Z101" s="5"/>
    </row>
    <row r="102" spans="1:26">
      <c r="A102" s="5"/>
      <c r="B102" s="5"/>
      <c r="C102" s="5"/>
      <c r="D102" s="5"/>
      <c r="E102" s="5"/>
      <c r="F102" s="5"/>
      <c r="G102" s="5"/>
      <c r="H102" s="5"/>
      <c r="I102" s="5"/>
      <c r="J102" s="5"/>
      <c r="K102" s="5"/>
      <c r="L102" s="5"/>
      <c r="O102" s="17"/>
      <c r="S102" s="5"/>
      <c r="T102" s="5"/>
      <c r="U102" s="5"/>
      <c r="Z102" s="5"/>
    </row>
    <row r="103" spans="1:26">
      <c r="A103" s="5"/>
      <c r="B103" s="5"/>
      <c r="C103" s="5"/>
      <c r="D103" s="5"/>
      <c r="E103" s="5"/>
      <c r="F103" s="5"/>
      <c r="G103" s="5"/>
      <c r="H103" s="5"/>
      <c r="I103" s="5"/>
      <c r="J103" s="5"/>
      <c r="K103" s="5"/>
      <c r="L103" s="5"/>
      <c r="O103" s="17"/>
      <c r="S103" s="5"/>
      <c r="T103" s="5"/>
      <c r="U103" s="5"/>
      <c r="Z103" s="5"/>
    </row>
  </sheetData>
  <mergeCells count="11">
    <mergeCell ref="R5:U5"/>
    <mergeCell ref="A1:P1"/>
    <mergeCell ref="A2:P2"/>
    <mergeCell ref="A3:S3"/>
    <mergeCell ref="A4:Q4"/>
    <mergeCell ref="I5:J5"/>
    <mergeCell ref="E5:F5"/>
    <mergeCell ref="G5:H5"/>
    <mergeCell ref="K5:L5"/>
    <mergeCell ref="M5:N5"/>
    <mergeCell ref="O5:Q5"/>
  </mergeCells>
  <phoneticPr fontId="0" type="noConversion"/>
  <printOptions horizontalCentered="1" verticalCentered="1"/>
  <pageMargins left="0.19685039370078741" right="0.19685039370078741" top="0.19685039370078741" bottom="0.19685039370078741" header="0" footer="0"/>
  <pageSetup paperSize="14"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0"/>
  <sheetViews>
    <sheetView workbookViewId="0">
      <selection activeCell="A8" sqref="A8:X60"/>
    </sheetView>
  </sheetViews>
  <sheetFormatPr baseColWidth="10" defaultColWidth="11.7109375" defaultRowHeight="11.4"/>
  <cols>
    <col min="1" max="1" width="43.7109375" style="52" customWidth="1"/>
    <col min="2" max="2" width="15.85546875" style="52" customWidth="1"/>
    <col min="3" max="3" width="14.28515625" style="81" customWidth="1"/>
    <col min="4" max="5" width="13.7109375" style="81" customWidth="1"/>
    <col min="6" max="6" width="14.28515625" style="81" customWidth="1"/>
    <col min="7" max="7" width="7.42578125" style="81" customWidth="1"/>
    <col min="8" max="8" width="14.42578125" style="81" customWidth="1"/>
    <col min="9" max="9" width="15" style="81" customWidth="1"/>
    <col min="10" max="10" width="16.140625" style="81" customWidth="1"/>
    <col min="11" max="11" width="15.42578125" style="81" customWidth="1"/>
    <col min="12" max="12" width="7.7109375" style="52" customWidth="1"/>
    <col min="13" max="13" width="13.42578125" style="52" hidden="1" customWidth="1"/>
    <col min="14" max="14" width="17.7109375" style="52" hidden="1" customWidth="1"/>
    <col min="15" max="15" width="13.85546875" style="52" hidden="1" customWidth="1"/>
    <col min="16" max="16" width="14.28515625" style="52" hidden="1" customWidth="1"/>
    <col min="17" max="17" width="6.7109375" style="52" hidden="1" customWidth="1"/>
    <col min="18" max="19" width="14.140625" style="52" hidden="1" customWidth="1"/>
    <col min="20" max="20" width="15.85546875" style="52" hidden="1" customWidth="1"/>
    <col min="21" max="21" width="14.28515625" style="52" hidden="1" customWidth="1"/>
    <col min="22" max="22" width="8.140625" style="52" hidden="1" customWidth="1"/>
    <col min="23" max="23" width="15.85546875" style="52" customWidth="1"/>
    <col min="24" max="24" width="8" style="52" customWidth="1"/>
    <col min="25" max="16384" width="11.7109375" style="52"/>
  </cols>
  <sheetData>
    <row r="1" spans="1:24" ht="13.2">
      <c r="A1" s="445" t="s">
        <v>48</v>
      </c>
      <c r="B1" s="445"/>
      <c r="C1" s="445"/>
      <c r="D1" s="445"/>
      <c r="E1" s="445"/>
      <c r="F1" s="445"/>
      <c r="G1" s="445"/>
      <c r="H1" s="445"/>
      <c r="I1" s="445"/>
      <c r="J1" s="445"/>
      <c r="K1" s="445"/>
      <c r="L1" s="445"/>
      <c r="M1" s="445"/>
      <c r="N1" s="445"/>
      <c r="O1" s="445"/>
      <c r="P1" s="445"/>
      <c r="Q1" s="445"/>
      <c r="R1" s="445"/>
      <c r="S1" s="445"/>
      <c r="T1" s="445"/>
      <c r="U1" s="445"/>
      <c r="V1" s="445"/>
      <c r="W1" s="445"/>
      <c r="X1" s="445"/>
    </row>
    <row r="2" spans="1:24" ht="13.2">
      <c r="A2" s="446" t="s">
        <v>164</v>
      </c>
      <c r="B2" s="446"/>
      <c r="C2" s="446"/>
      <c r="D2" s="446"/>
      <c r="E2" s="446"/>
      <c r="F2" s="446"/>
      <c r="G2" s="446"/>
      <c r="H2" s="446"/>
      <c r="I2" s="446"/>
      <c r="J2" s="446"/>
      <c r="K2" s="446"/>
      <c r="L2" s="446"/>
      <c r="M2" s="446"/>
      <c r="N2" s="446"/>
      <c r="O2" s="446"/>
      <c r="P2" s="446"/>
      <c r="Q2" s="446"/>
      <c r="R2" s="446"/>
      <c r="S2" s="446"/>
      <c r="T2" s="446"/>
      <c r="U2" s="446"/>
      <c r="V2" s="446"/>
      <c r="W2" s="446"/>
      <c r="X2" s="446"/>
    </row>
    <row r="3" spans="1:24" ht="13.2">
      <c r="A3" s="446" t="s">
        <v>168</v>
      </c>
      <c r="B3" s="446"/>
      <c r="C3" s="446"/>
      <c r="D3" s="446"/>
      <c r="E3" s="446"/>
      <c r="F3" s="446"/>
      <c r="G3" s="446"/>
      <c r="H3" s="446"/>
      <c r="I3" s="446"/>
      <c r="J3" s="446"/>
      <c r="K3" s="446"/>
      <c r="L3" s="446"/>
      <c r="M3" s="446"/>
      <c r="N3" s="446"/>
      <c r="O3" s="446"/>
      <c r="P3" s="446"/>
      <c r="Q3" s="446"/>
      <c r="R3" s="446"/>
      <c r="S3" s="446"/>
      <c r="T3" s="446"/>
      <c r="U3" s="446"/>
      <c r="V3" s="446"/>
      <c r="W3" s="446"/>
      <c r="X3" s="446"/>
    </row>
    <row r="4" spans="1:24" ht="13.2">
      <c r="A4" s="446" t="s">
        <v>228</v>
      </c>
      <c r="B4" s="446"/>
      <c r="C4" s="446"/>
      <c r="D4" s="446"/>
      <c r="E4" s="446"/>
      <c r="F4" s="446"/>
      <c r="G4" s="446"/>
      <c r="H4" s="446"/>
      <c r="I4" s="446"/>
      <c r="J4" s="446"/>
      <c r="K4" s="446"/>
      <c r="L4" s="446"/>
      <c r="M4" s="446"/>
      <c r="N4" s="446"/>
      <c r="O4" s="446"/>
      <c r="P4" s="446"/>
      <c r="Q4" s="446"/>
      <c r="R4" s="446"/>
      <c r="S4" s="446"/>
      <c r="T4" s="446"/>
      <c r="U4" s="446"/>
      <c r="V4" s="446"/>
      <c r="W4" s="446"/>
      <c r="X4" s="446"/>
    </row>
    <row r="5" spans="1:24">
      <c r="A5" s="447" t="s">
        <v>123</v>
      </c>
      <c r="B5" s="447" t="s">
        <v>124</v>
      </c>
      <c r="C5" s="437" t="s">
        <v>125</v>
      </c>
      <c r="D5" s="437"/>
      <c r="E5" s="437"/>
      <c r="F5" s="437"/>
      <c r="G5" s="437"/>
      <c r="H5" s="437" t="s">
        <v>126</v>
      </c>
      <c r="I5" s="437"/>
      <c r="J5" s="437"/>
      <c r="K5" s="437"/>
      <c r="L5" s="437"/>
      <c r="M5" s="437" t="s">
        <v>127</v>
      </c>
      <c r="N5" s="437"/>
      <c r="O5" s="437"/>
      <c r="P5" s="437"/>
      <c r="Q5" s="437"/>
      <c r="R5" s="437" t="s">
        <v>128</v>
      </c>
      <c r="S5" s="437"/>
      <c r="T5" s="437"/>
      <c r="U5" s="437"/>
      <c r="V5" s="437"/>
      <c r="W5" s="438" t="s">
        <v>129</v>
      </c>
      <c r="X5" s="439"/>
    </row>
    <row r="6" spans="1:24">
      <c r="A6" s="448"/>
      <c r="B6" s="448"/>
      <c r="C6" s="442" t="s">
        <v>130</v>
      </c>
      <c r="D6" s="442" t="s">
        <v>131</v>
      </c>
      <c r="E6" s="442" t="s">
        <v>132</v>
      </c>
      <c r="F6" s="444" t="s">
        <v>61</v>
      </c>
      <c r="G6" s="444"/>
      <c r="H6" s="442" t="s">
        <v>133</v>
      </c>
      <c r="I6" s="442" t="s">
        <v>134</v>
      </c>
      <c r="J6" s="442" t="s">
        <v>135</v>
      </c>
      <c r="K6" s="444" t="s">
        <v>61</v>
      </c>
      <c r="L6" s="444"/>
      <c r="M6" s="442" t="s">
        <v>136</v>
      </c>
      <c r="N6" s="442" t="s">
        <v>137</v>
      </c>
      <c r="O6" s="442" t="s">
        <v>138</v>
      </c>
      <c r="P6" s="444" t="s">
        <v>61</v>
      </c>
      <c r="Q6" s="444"/>
      <c r="R6" s="442" t="s">
        <v>139</v>
      </c>
      <c r="S6" s="442" t="s">
        <v>140</v>
      </c>
      <c r="T6" s="442" t="s">
        <v>141</v>
      </c>
      <c r="U6" s="444" t="s">
        <v>61</v>
      </c>
      <c r="V6" s="444"/>
      <c r="W6" s="440"/>
      <c r="X6" s="441"/>
    </row>
    <row r="7" spans="1:24">
      <c r="A7" s="449"/>
      <c r="B7" s="449"/>
      <c r="C7" s="443"/>
      <c r="D7" s="443"/>
      <c r="E7" s="443"/>
      <c r="F7" s="220" t="s">
        <v>57</v>
      </c>
      <c r="G7" s="221" t="s">
        <v>8</v>
      </c>
      <c r="H7" s="443"/>
      <c r="I7" s="443"/>
      <c r="J7" s="443"/>
      <c r="K7" s="222" t="s">
        <v>57</v>
      </c>
      <c r="L7" s="221" t="s">
        <v>8</v>
      </c>
      <c r="M7" s="443"/>
      <c r="N7" s="443"/>
      <c r="O7" s="443"/>
      <c r="P7" s="222" t="s">
        <v>57</v>
      </c>
      <c r="Q7" s="222" t="s">
        <v>8</v>
      </c>
      <c r="R7" s="443"/>
      <c r="S7" s="443"/>
      <c r="T7" s="443"/>
      <c r="U7" s="222" t="s">
        <v>57</v>
      </c>
      <c r="V7" s="222" t="s">
        <v>8</v>
      </c>
      <c r="W7" s="222" t="s">
        <v>142</v>
      </c>
      <c r="X7" s="223" t="s">
        <v>8</v>
      </c>
    </row>
    <row r="8" spans="1:24">
      <c r="A8" s="118" t="s">
        <v>53</v>
      </c>
      <c r="B8" s="119">
        <v>921685751000</v>
      </c>
      <c r="C8" s="119">
        <v>334476025738</v>
      </c>
      <c r="D8" s="119">
        <v>21421347334</v>
      </c>
      <c r="E8" s="119">
        <v>25043189749</v>
      </c>
      <c r="F8" s="119">
        <v>380940562821</v>
      </c>
      <c r="G8" s="120">
        <v>0.41330850824990134</v>
      </c>
      <c r="H8" s="121">
        <v>21641308100</v>
      </c>
      <c r="I8" s="121">
        <v>18259214327</v>
      </c>
      <c r="J8" s="121">
        <v>28695310789</v>
      </c>
      <c r="K8" s="122">
        <v>68595833216</v>
      </c>
      <c r="L8" s="241">
        <v>7.4424317769451992E-2</v>
      </c>
      <c r="M8" s="121">
        <v>0</v>
      </c>
      <c r="N8" s="121">
        <v>0</v>
      </c>
      <c r="O8" s="121">
        <v>0</v>
      </c>
      <c r="P8" s="122">
        <v>0</v>
      </c>
      <c r="Q8" s="123">
        <v>0</v>
      </c>
      <c r="R8" s="121">
        <v>0</v>
      </c>
      <c r="S8" s="121">
        <v>0</v>
      </c>
      <c r="T8" s="121">
        <v>0</v>
      </c>
      <c r="U8" s="122">
        <v>0</v>
      </c>
      <c r="V8" s="123">
        <v>0</v>
      </c>
      <c r="W8" s="119">
        <v>467313330548</v>
      </c>
      <c r="X8" s="124">
        <v>0.50702023986047284</v>
      </c>
    </row>
    <row r="9" spans="1:24">
      <c r="A9" s="158" t="s">
        <v>143</v>
      </c>
      <c r="B9" s="159">
        <v>287187051000</v>
      </c>
      <c r="C9" s="159">
        <v>26055593353</v>
      </c>
      <c r="D9" s="159">
        <v>17521024028</v>
      </c>
      <c r="E9" s="159">
        <v>15531121845</v>
      </c>
      <c r="F9" s="159">
        <v>59107739226</v>
      </c>
      <c r="G9" s="160">
        <v>0.20581617109888425</v>
      </c>
      <c r="H9" s="161">
        <v>20444780578</v>
      </c>
      <c r="I9" s="161">
        <v>15790854041</v>
      </c>
      <c r="J9" s="161">
        <v>26628227752</v>
      </c>
      <c r="K9" s="162">
        <v>62863862371</v>
      </c>
      <c r="L9" s="163">
        <v>0.21889518399978278</v>
      </c>
      <c r="M9" s="161">
        <v>0</v>
      </c>
      <c r="N9" s="161">
        <v>0</v>
      </c>
      <c r="O9" s="161">
        <v>0</v>
      </c>
      <c r="P9" s="162">
        <v>0</v>
      </c>
      <c r="Q9" s="165">
        <v>0</v>
      </c>
      <c r="R9" s="161">
        <v>0</v>
      </c>
      <c r="S9" s="161">
        <v>0</v>
      </c>
      <c r="T9" s="161">
        <v>0</v>
      </c>
      <c r="U9" s="162">
        <v>0</v>
      </c>
      <c r="V9" s="165">
        <v>0</v>
      </c>
      <c r="W9" s="159">
        <v>121971601597</v>
      </c>
      <c r="X9" s="167">
        <v>0.42471135509866703</v>
      </c>
    </row>
    <row r="10" spans="1:24">
      <c r="A10" s="135" t="s">
        <v>144</v>
      </c>
      <c r="B10" s="136">
        <v>212376619354</v>
      </c>
      <c r="C10" s="137">
        <v>17736097788</v>
      </c>
      <c r="D10" s="137">
        <v>15170421090</v>
      </c>
      <c r="E10" s="137">
        <v>12008529294</v>
      </c>
      <c r="F10" s="137">
        <v>44915048172</v>
      </c>
      <c r="G10" s="138">
        <v>0.21148772547854405</v>
      </c>
      <c r="H10" s="139">
        <v>17814689599</v>
      </c>
      <c r="I10" s="139">
        <v>14196825076</v>
      </c>
      <c r="J10" s="139">
        <v>22577591014</v>
      </c>
      <c r="K10" s="140">
        <v>54589105689</v>
      </c>
      <c r="L10" s="236">
        <v>0.25703914986050391</v>
      </c>
      <c r="M10" s="139"/>
      <c r="N10" s="139"/>
      <c r="O10" s="139"/>
      <c r="P10" s="140">
        <v>0</v>
      </c>
      <c r="Q10" s="142">
        <v>0</v>
      </c>
      <c r="R10" s="143"/>
      <c r="S10" s="143"/>
      <c r="T10" s="143"/>
      <c r="U10" s="239">
        <v>0</v>
      </c>
      <c r="V10" s="142">
        <v>0</v>
      </c>
      <c r="W10" s="144">
        <v>99504153861</v>
      </c>
      <c r="X10" s="145">
        <v>0.46852687533904797</v>
      </c>
    </row>
    <row r="11" spans="1:24">
      <c r="A11" s="135" t="s">
        <v>145</v>
      </c>
      <c r="B11" s="136">
        <v>40682582729</v>
      </c>
      <c r="C11" s="136">
        <v>8157426239</v>
      </c>
      <c r="D11" s="136">
        <v>2109716128</v>
      </c>
      <c r="E11" s="136">
        <v>1520163030</v>
      </c>
      <c r="F11" s="137">
        <v>11787305397</v>
      </c>
      <c r="G11" s="138">
        <v>0.28973837466315988</v>
      </c>
      <c r="H11" s="146">
        <v>2252290212</v>
      </c>
      <c r="I11" s="146">
        <v>1798342122</v>
      </c>
      <c r="J11" s="146">
        <v>2495753556</v>
      </c>
      <c r="K11" s="140">
        <v>6546385890</v>
      </c>
      <c r="L11" s="236">
        <v>0.16091372402798562</v>
      </c>
      <c r="M11" s="146"/>
      <c r="N11" s="139"/>
      <c r="O11" s="139"/>
      <c r="P11" s="140">
        <v>0</v>
      </c>
      <c r="Q11" s="142">
        <v>0</v>
      </c>
      <c r="R11" s="143"/>
      <c r="S11" s="143"/>
      <c r="T11" s="143"/>
      <c r="U11" s="239">
        <v>0</v>
      </c>
      <c r="V11" s="142">
        <v>0</v>
      </c>
      <c r="W11" s="144">
        <v>18333691287</v>
      </c>
      <c r="X11" s="145">
        <v>0.45065209869114553</v>
      </c>
    </row>
    <row r="12" spans="1:24">
      <c r="A12" s="135" t="s">
        <v>146</v>
      </c>
      <c r="B12" s="136">
        <v>24139167464</v>
      </c>
      <c r="C12" s="136">
        <v>162069326</v>
      </c>
      <c r="D12" s="136">
        <v>225168164</v>
      </c>
      <c r="E12" s="136">
        <v>1552165202</v>
      </c>
      <c r="F12" s="137">
        <v>1939402692</v>
      </c>
      <c r="G12" s="138">
        <v>8.0342567526089398E-2</v>
      </c>
      <c r="H12" s="146">
        <v>367481148</v>
      </c>
      <c r="I12" s="146">
        <v>-470798266</v>
      </c>
      <c r="J12" s="146">
        <v>1457780950</v>
      </c>
      <c r="K12" s="140">
        <v>1354463832</v>
      </c>
      <c r="L12" s="141">
        <v>5.6110627428223557E-2</v>
      </c>
      <c r="M12" s="146"/>
      <c r="N12" s="146"/>
      <c r="O12" s="146"/>
      <c r="P12" s="140">
        <v>0</v>
      </c>
      <c r="Q12" s="142">
        <v>0</v>
      </c>
      <c r="R12" s="143"/>
      <c r="S12" s="143"/>
      <c r="T12" s="143"/>
      <c r="U12" s="239">
        <v>0</v>
      </c>
      <c r="V12" s="142">
        <v>0</v>
      </c>
      <c r="W12" s="144">
        <v>3293866524</v>
      </c>
      <c r="X12" s="145">
        <v>0.13645319495431293</v>
      </c>
    </row>
    <row r="13" spans="1:24">
      <c r="A13" s="135" t="s">
        <v>147</v>
      </c>
      <c r="B13" s="136">
        <v>9988681453</v>
      </c>
      <c r="C13" s="136">
        <v>0</v>
      </c>
      <c r="D13" s="136">
        <v>15718646</v>
      </c>
      <c r="E13" s="136">
        <v>450264319</v>
      </c>
      <c r="F13" s="137">
        <v>465982965</v>
      </c>
      <c r="G13" s="138">
        <v>4.6651098765397782E-2</v>
      </c>
      <c r="H13" s="139">
        <v>10319619</v>
      </c>
      <c r="I13" s="139">
        <v>266485109</v>
      </c>
      <c r="J13" s="139">
        <v>97102232</v>
      </c>
      <c r="K13" s="147">
        <v>373906960</v>
      </c>
      <c r="L13" s="141">
        <v>3.7433064790318327E-2</v>
      </c>
      <c r="M13" s="139"/>
      <c r="N13" s="139"/>
      <c r="O13" s="139"/>
      <c r="P13" s="140"/>
      <c r="Q13" s="142">
        <v>0</v>
      </c>
      <c r="R13" s="143"/>
      <c r="S13" s="143"/>
      <c r="T13" s="143"/>
      <c r="U13" s="239">
        <v>0</v>
      </c>
      <c r="V13" s="142">
        <v>0</v>
      </c>
      <c r="W13" s="144">
        <v>839889925</v>
      </c>
      <c r="X13" s="145">
        <v>8.4084163555716102E-2</v>
      </c>
    </row>
    <row r="14" spans="1:24">
      <c r="A14" s="158" t="s">
        <v>148</v>
      </c>
      <c r="B14" s="159">
        <v>884700000</v>
      </c>
      <c r="C14" s="168"/>
      <c r="D14" s="168"/>
      <c r="E14" s="168"/>
      <c r="F14" s="168"/>
      <c r="G14" s="169">
        <v>0</v>
      </c>
      <c r="H14" s="164"/>
      <c r="I14" s="164">
        <v>497380518</v>
      </c>
      <c r="J14" s="164"/>
      <c r="K14" s="162">
        <v>497380518</v>
      </c>
      <c r="L14" s="163">
        <v>0.56220246185147504</v>
      </c>
      <c r="M14" s="164"/>
      <c r="N14" s="164"/>
      <c r="O14" s="164"/>
      <c r="P14" s="164"/>
      <c r="Q14" s="165">
        <v>0</v>
      </c>
      <c r="R14" s="166"/>
      <c r="S14" s="166"/>
      <c r="T14" s="166"/>
      <c r="U14" s="162">
        <v>0</v>
      </c>
      <c r="V14" s="165">
        <v>0</v>
      </c>
      <c r="W14" s="170">
        <v>497380518</v>
      </c>
      <c r="X14" s="167">
        <v>0.56220246185147504</v>
      </c>
    </row>
    <row r="15" spans="1:24" ht="12">
      <c r="A15" s="171" t="s">
        <v>18</v>
      </c>
      <c r="B15" s="170">
        <v>633614000000</v>
      </c>
      <c r="C15" s="170">
        <v>308420432385</v>
      </c>
      <c r="D15" s="170">
        <v>3900323306</v>
      </c>
      <c r="E15" s="170">
        <v>9512067904</v>
      </c>
      <c r="F15" s="170">
        <v>321832823595</v>
      </c>
      <c r="G15" s="172">
        <v>0.50793199581290815</v>
      </c>
      <c r="H15" s="170">
        <v>1196527522</v>
      </c>
      <c r="I15" s="170">
        <v>1970979768</v>
      </c>
      <c r="J15" s="170">
        <v>2067083037</v>
      </c>
      <c r="K15" s="170">
        <v>23011524838</v>
      </c>
      <c r="L15" s="172">
        <v>3.6317892025744383E-2</v>
      </c>
      <c r="M15" s="170">
        <v>0</v>
      </c>
      <c r="N15" s="170">
        <v>0</v>
      </c>
      <c r="O15" s="170"/>
      <c r="P15" s="170">
        <v>0</v>
      </c>
      <c r="Q15" s="173">
        <v>0</v>
      </c>
      <c r="R15" s="170">
        <v>0</v>
      </c>
      <c r="S15" s="170">
        <v>0</v>
      </c>
      <c r="T15" s="170">
        <v>0</v>
      </c>
      <c r="U15" s="170">
        <v>0</v>
      </c>
      <c r="V15" s="173">
        <v>0</v>
      </c>
      <c r="W15" s="170">
        <v>344844348433</v>
      </c>
      <c r="X15" s="172">
        <v>0.54424988783865258</v>
      </c>
    </row>
    <row r="16" spans="1:24">
      <c r="A16" s="174" t="s">
        <v>19</v>
      </c>
      <c r="B16" s="175">
        <v>598293700000</v>
      </c>
      <c r="C16" s="175">
        <v>303401648571</v>
      </c>
      <c r="D16" s="175">
        <v>1600073555</v>
      </c>
      <c r="E16" s="175">
        <v>8877598362</v>
      </c>
      <c r="F16" s="175">
        <v>313879320488</v>
      </c>
      <c r="G16" s="176">
        <v>0.52462414444277117</v>
      </c>
      <c r="H16" s="177">
        <v>767087384</v>
      </c>
      <c r="I16" s="177">
        <v>1172255489</v>
      </c>
      <c r="J16" s="177">
        <v>1202810502</v>
      </c>
      <c r="K16" s="177">
        <v>20919087886</v>
      </c>
      <c r="L16" s="176">
        <v>3.4964579914513558E-2</v>
      </c>
      <c r="M16" s="175">
        <v>0</v>
      </c>
      <c r="N16" s="175">
        <v>0</v>
      </c>
      <c r="O16" s="175">
        <v>0</v>
      </c>
      <c r="P16" s="175">
        <v>0</v>
      </c>
      <c r="Q16" s="178">
        <v>0</v>
      </c>
      <c r="R16" s="175">
        <v>0</v>
      </c>
      <c r="S16" s="175">
        <v>0</v>
      </c>
      <c r="T16" s="175">
        <v>0</v>
      </c>
      <c r="U16" s="175">
        <v>0</v>
      </c>
      <c r="V16" s="178">
        <v>0</v>
      </c>
      <c r="W16" s="175">
        <v>334798408374</v>
      </c>
      <c r="X16" s="176">
        <v>0.55958872435728468</v>
      </c>
    </row>
    <row r="17" spans="1:24">
      <c r="A17" s="129" t="s">
        <v>35</v>
      </c>
      <c r="B17" s="148">
        <v>399232700000</v>
      </c>
      <c r="C17" s="148">
        <v>217113617643</v>
      </c>
      <c r="D17" s="148">
        <v>1203099121</v>
      </c>
      <c r="E17" s="148">
        <v>8110157454</v>
      </c>
      <c r="F17" s="148">
        <v>226426874218</v>
      </c>
      <c r="G17" s="138">
        <v>0.56715513087480063</v>
      </c>
      <c r="H17" s="149"/>
      <c r="I17" s="149"/>
      <c r="J17" s="149"/>
      <c r="K17" s="149">
        <v>17776934511</v>
      </c>
      <c r="L17" s="138">
        <v>4.4527751637077825E-2</v>
      </c>
      <c r="M17" s="149">
        <v>0</v>
      </c>
      <c r="N17" s="149">
        <v>0</v>
      </c>
      <c r="O17" s="149">
        <v>0</v>
      </c>
      <c r="P17" s="149">
        <v>0</v>
      </c>
      <c r="Q17" s="150">
        <v>0</v>
      </c>
      <c r="R17" s="149">
        <v>0</v>
      </c>
      <c r="S17" s="149">
        <v>0</v>
      </c>
      <c r="T17" s="149">
        <v>0</v>
      </c>
      <c r="U17" s="149">
        <v>0</v>
      </c>
      <c r="V17" s="138">
        <v>0</v>
      </c>
      <c r="W17" s="148">
        <v>244203808729</v>
      </c>
      <c r="X17" s="138">
        <v>0.61168288251187841</v>
      </c>
    </row>
    <row r="18" spans="1:24">
      <c r="A18" s="63" t="s">
        <v>10</v>
      </c>
      <c r="B18" s="64">
        <v>199929226783</v>
      </c>
      <c r="C18" s="65">
        <v>60932021177</v>
      </c>
      <c r="D18" s="66">
        <v>0</v>
      </c>
      <c r="E18" s="66">
        <v>2780280033</v>
      </c>
      <c r="F18" s="66">
        <v>63712301210</v>
      </c>
      <c r="G18" s="67">
        <v>0.31867427406775456</v>
      </c>
      <c r="H18" s="68"/>
      <c r="I18" s="68">
        <v>3440191900</v>
      </c>
      <c r="J18" s="68"/>
      <c r="K18" s="68">
        <v>3440191900</v>
      </c>
      <c r="L18" s="67">
        <v>1.7207048490883874E-2</v>
      </c>
      <c r="M18" s="69"/>
      <c r="N18" s="251"/>
      <c r="O18" s="68"/>
      <c r="P18" s="70">
        <v>0</v>
      </c>
      <c r="Q18" s="71">
        <v>0</v>
      </c>
      <c r="R18" s="68"/>
      <c r="S18" s="68"/>
      <c r="T18" s="68"/>
      <c r="U18" s="70">
        <v>0</v>
      </c>
      <c r="V18" s="67">
        <v>0</v>
      </c>
      <c r="W18" s="61">
        <v>67152493110</v>
      </c>
      <c r="X18" s="67">
        <v>0.33588132255863845</v>
      </c>
    </row>
    <row r="19" spans="1:24">
      <c r="A19" s="63" t="s">
        <v>63</v>
      </c>
      <c r="B19" s="64">
        <v>10608132070</v>
      </c>
      <c r="C19" s="64">
        <v>9858132070</v>
      </c>
      <c r="D19" s="66">
        <v>0</v>
      </c>
      <c r="E19" s="62">
        <v>0</v>
      </c>
      <c r="F19" s="66">
        <v>9858132070</v>
      </c>
      <c r="G19" s="67">
        <v>0.92929952275754424</v>
      </c>
      <c r="H19" s="68"/>
      <c r="I19" s="68">
        <v>0</v>
      </c>
      <c r="J19" s="68"/>
      <c r="K19" s="68"/>
      <c r="L19" s="67">
        <v>0</v>
      </c>
      <c r="M19" s="249"/>
      <c r="N19" s="251"/>
      <c r="O19" s="68"/>
      <c r="P19" s="70">
        <v>0</v>
      </c>
      <c r="Q19" s="71">
        <v>0</v>
      </c>
      <c r="R19" s="68"/>
      <c r="S19" s="68"/>
      <c r="T19" s="68"/>
      <c r="U19" s="70">
        <v>0</v>
      </c>
      <c r="V19" s="67">
        <v>0</v>
      </c>
      <c r="W19" s="61">
        <v>9858132070</v>
      </c>
      <c r="X19" s="67">
        <v>0.92929952275754424</v>
      </c>
    </row>
    <row r="20" spans="1:24">
      <c r="A20" s="63" t="s">
        <v>20</v>
      </c>
      <c r="B20" s="64">
        <v>40018000000</v>
      </c>
      <c r="C20" s="64">
        <v>20112203903</v>
      </c>
      <c r="D20" s="66">
        <v>1129105522</v>
      </c>
      <c r="E20" s="66">
        <v>4070083479</v>
      </c>
      <c r="F20" s="66">
        <v>25311392904</v>
      </c>
      <c r="G20" s="67">
        <v>0.63250019751111997</v>
      </c>
      <c r="H20" s="81">
        <v>76317568</v>
      </c>
      <c r="I20" s="68">
        <v>1106029803</v>
      </c>
      <c r="J20" s="68">
        <v>1421247763</v>
      </c>
      <c r="K20" s="68">
        <v>2603595134</v>
      </c>
      <c r="L20" s="67">
        <v>6.5060601079514224E-2</v>
      </c>
      <c r="M20" s="249"/>
      <c r="N20" s="251"/>
      <c r="O20" s="68"/>
      <c r="P20" s="70">
        <v>0</v>
      </c>
      <c r="Q20" s="71">
        <v>0</v>
      </c>
      <c r="R20" s="68"/>
      <c r="S20" s="68"/>
      <c r="T20" s="68"/>
      <c r="U20" s="70">
        <v>0</v>
      </c>
      <c r="V20" s="67">
        <v>0</v>
      </c>
      <c r="W20" s="61">
        <v>27914988038</v>
      </c>
      <c r="X20" s="67">
        <v>0.69756079859063425</v>
      </c>
    </row>
    <row r="21" spans="1:24">
      <c r="A21" s="63" t="s">
        <v>41</v>
      </c>
      <c r="B21" s="64">
        <v>2530000000</v>
      </c>
      <c r="C21" s="64">
        <v>0</v>
      </c>
      <c r="D21" s="66">
        <v>0</v>
      </c>
      <c r="E21" s="66">
        <v>0</v>
      </c>
      <c r="F21" s="66">
        <v>0</v>
      </c>
      <c r="G21" s="67">
        <v>0</v>
      </c>
      <c r="H21" s="73">
        <v>0</v>
      </c>
      <c r="I21" s="68">
        <v>11031717</v>
      </c>
      <c r="J21" s="68">
        <v>132147599</v>
      </c>
      <c r="K21" s="68">
        <v>143179316</v>
      </c>
      <c r="L21" s="67">
        <v>5.6592615019762843E-2</v>
      </c>
      <c r="M21" s="249"/>
      <c r="N21" s="251"/>
      <c r="O21" s="68"/>
      <c r="P21" s="70">
        <v>0</v>
      </c>
      <c r="Q21" s="71">
        <v>0</v>
      </c>
      <c r="R21" s="68"/>
      <c r="S21" s="68"/>
      <c r="T21" s="68"/>
      <c r="U21" s="70">
        <v>0</v>
      </c>
      <c r="V21" s="67">
        <v>0</v>
      </c>
      <c r="W21" s="61">
        <v>143179316</v>
      </c>
      <c r="X21" s="67">
        <v>5.6592615019762843E-2</v>
      </c>
    </row>
    <row r="22" spans="1:24">
      <c r="A22" s="63" t="s">
        <v>26</v>
      </c>
      <c r="B22" s="64">
        <v>1500000000</v>
      </c>
      <c r="C22" s="64">
        <v>0</v>
      </c>
      <c r="D22" s="66">
        <v>0</v>
      </c>
      <c r="E22" s="66">
        <v>0</v>
      </c>
      <c r="F22" s="66">
        <v>0</v>
      </c>
      <c r="G22" s="67">
        <v>0</v>
      </c>
      <c r="H22" s="196">
        <v>36057254</v>
      </c>
      <c r="I22" s="68">
        <v>17393533</v>
      </c>
      <c r="J22" s="68">
        <v>209496739</v>
      </c>
      <c r="K22" s="68">
        <v>262947526</v>
      </c>
      <c r="L22" s="67">
        <v>0.17529835066666666</v>
      </c>
      <c r="M22" s="249"/>
      <c r="N22" s="251"/>
      <c r="O22" s="68"/>
      <c r="P22" s="70">
        <v>0</v>
      </c>
      <c r="Q22" s="71">
        <v>0</v>
      </c>
      <c r="R22" s="68"/>
      <c r="S22" s="68"/>
      <c r="T22" s="68"/>
      <c r="U22" s="70">
        <v>0</v>
      </c>
      <c r="V22" s="67">
        <v>0</v>
      </c>
      <c r="W22" s="61">
        <v>262947526</v>
      </c>
      <c r="X22" s="67">
        <v>0.17529835066666666</v>
      </c>
    </row>
    <row r="23" spans="1:24">
      <c r="A23" s="63" t="s">
        <v>21</v>
      </c>
      <c r="B23" s="64">
        <v>6015000000</v>
      </c>
      <c r="C23" s="64">
        <v>2911044441</v>
      </c>
      <c r="D23" s="66">
        <v>73993599</v>
      </c>
      <c r="E23" s="66">
        <v>377034203</v>
      </c>
      <c r="F23" s="66">
        <v>3362072243</v>
      </c>
      <c r="G23" s="67">
        <v>0.55894800382377385</v>
      </c>
      <c r="H23" s="196">
        <v>281802457</v>
      </c>
      <c r="I23" s="68">
        <v>71299815</v>
      </c>
      <c r="J23" s="68">
        <v>166170911</v>
      </c>
      <c r="K23" s="68">
        <v>519273183</v>
      </c>
      <c r="L23" s="67">
        <v>8.6329706234413967E-2</v>
      </c>
      <c r="M23" s="250"/>
      <c r="N23" s="251"/>
      <c r="O23" s="68"/>
      <c r="P23" s="70">
        <v>0</v>
      </c>
      <c r="Q23" s="71">
        <v>0</v>
      </c>
      <c r="R23" s="68"/>
      <c r="S23" s="68"/>
      <c r="T23" s="68"/>
      <c r="U23" s="70">
        <v>0</v>
      </c>
      <c r="V23" s="67">
        <v>0</v>
      </c>
      <c r="W23" s="61">
        <v>3881345426</v>
      </c>
      <c r="X23" s="67">
        <v>0.6452777100581879</v>
      </c>
    </row>
    <row r="24" spans="1:24">
      <c r="A24" s="63" t="s">
        <v>9</v>
      </c>
      <c r="B24" s="64">
        <v>2375000000</v>
      </c>
      <c r="C24" s="74">
        <v>0</v>
      </c>
      <c r="D24" s="66">
        <v>0</v>
      </c>
      <c r="E24" s="66">
        <v>882759739</v>
      </c>
      <c r="F24" s="66">
        <v>882759739</v>
      </c>
      <c r="G24" s="67">
        <v>0.37168831115789475</v>
      </c>
      <c r="H24" s="196">
        <v>68094894</v>
      </c>
      <c r="I24" s="68">
        <v>65919834</v>
      </c>
      <c r="J24" s="68">
        <v>46751218</v>
      </c>
      <c r="K24" s="68">
        <v>180765946</v>
      </c>
      <c r="L24" s="67">
        <v>7.6111977263157896E-2</v>
      </c>
      <c r="M24" s="250"/>
      <c r="N24" s="251"/>
      <c r="O24" s="68"/>
      <c r="P24" s="70">
        <v>0</v>
      </c>
      <c r="Q24" s="71">
        <v>0</v>
      </c>
      <c r="R24" s="68"/>
      <c r="S24" s="68"/>
      <c r="T24" s="68"/>
      <c r="U24" s="70">
        <v>0</v>
      </c>
      <c r="V24" s="67">
        <v>0</v>
      </c>
      <c r="W24" s="61">
        <v>1063525685</v>
      </c>
      <c r="X24" s="67">
        <v>0.44780028842105263</v>
      </c>
    </row>
    <row r="25" spans="1:24">
      <c r="A25" s="2" t="s">
        <v>160</v>
      </c>
      <c r="B25" s="64">
        <v>136257341147</v>
      </c>
      <c r="C25" s="74">
        <v>123300216052</v>
      </c>
      <c r="D25" s="66">
        <v>0</v>
      </c>
      <c r="E25" s="66">
        <v>0</v>
      </c>
      <c r="F25" s="66">
        <v>123300216052</v>
      </c>
      <c r="G25" s="67">
        <v>0.90490695777615882</v>
      </c>
      <c r="H25" s="73">
        <v>0</v>
      </c>
      <c r="I25" s="68">
        <v>0</v>
      </c>
      <c r="J25" s="68">
        <v>10626981506</v>
      </c>
      <c r="K25" s="68">
        <v>10626981506</v>
      </c>
      <c r="L25" s="67">
        <v>7.7991992332619914E-2</v>
      </c>
      <c r="M25" s="250"/>
      <c r="N25" s="251"/>
      <c r="O25" s="68"/>
      <c r="P25" s="70">
        <v>0</v>
      </c>
      <c r="Q25" s="71"/>
      <c r="R25" s="68"/>
      <c r="S25" s="68"/>
      <c r="T25" s="68"/>
      <c r="U25" s="70">
        <v>0</v>
      </c>
      <c r="V25" s="67">
        <v>0</v>
      </c>
      <c r="W25" s="61">
        <v>133927197558</v>
      </c>
      <c r="X25" s="67">
        <v>0.98289895010877881</v>
      </c>
    </row>
    <row r="26" spans="1:24">
      <c r="A26" s="110" t="s">
        <v>3</v>
      </c>
      <c r="B26" s="151">
        <v>152017000000</v>
      </c>
      <c r="C26" s="151">
        <v>66479625907</v>
      </c>
      <c r="D26" s="151">
        <v>276260904</v>
      </c>
      <c r="E26" s="151">
        <v>674374254</v>
      </c>
      <c r="F26" s="151">
        <v>67430261065</v>
      </c>
      <c r="G26" s="138">
        <v>0.44357052872376118</v>
      </c>
      <c r="H26" s="130">
        <v>677315126</v>
      </c>
      <c r="I26" s="130">
        <v>677718850</v>
      </c>
      <c r="J26" s="130">
        <v>1132090299</v>
      </c>
      <c r="K26" s="130">
        <v>2487124275</v>
      </c>
      <c r="L26" s="138">
        <v>1.6360829874290377E-2</v>
      </c>
      <c r="M26" s="151">
        <v>0</v>
      </c>
      <c r="N26" s="151">
        <v>0</v>
      </c>
      <c r="O26" s="151">
        <v>0</v>
      </c>
      <c r="P26" s="151">
        <v>0</v>
      </c>
      <c r="Q26" s="150">
        <v>0</v>
      </c>
      <c r="R26" s="130">
        <v>0</v>
      </c>
      <c r="S26" s="130">
        <v>0</v>
      </c>
      <c r="T26" s="130">
        <v>0</v>
      </c>
      <c r="U26" s="130">
        <v>0</v>
      </c>
      <c r="V26" s="138">
        <v>0</v>
      </c>
      <c r="W26" s="151">
        <v>69917385340</v>
      </c>
      <c r="X26" s="138">
        <v>0.45993135859805151</v>
      </c>
    </row>
    <row r="27" spans="1:24">
      <c r="A27" s="63" t="s">
        <v>36</v>
      </c>
      <c r="B27" s="64">
        <v>15731000000</v>
      </c>
      <c r="C27" s="64">
        <v>15374808415</v>
      </c>
      <c r="D27" s="66">
        <v>0</v>
      </c>
      <c r="E27" s="66">
        <v>0</v>
      </c>
      <c r="F27" s="66">
        <v>15374808415</v>
      </c>
      <c r="G27" s="67">
        <v>0.97735734632254778</v>
      </c>
      <c r="H27" s="75">
        <v>0</v>
      </c>
      <c r="I27" s="68">
        <v>0</v>
      </c>
      <c r="J27" s="68"/>
      <c r="K27" s="68"/>
      <c r="L27" s="67">
        <v>0</v>
      </c>
      <c r="M27" s="68"/>
      <c r="N27" s="68"/>
      <c r="O27" s="68"/>
      <c r="P27" s="70">
        <v>0</v>
      </c>
      <c r="Q27" s="71">
        <v>0</v>
      </c>
      <c r="R27" s="68"/>
      <c r="S27" s="68"/>
      <c r="T27" s="68"/>
      <c r="U27" s="70">
        <v>0</v>
      </c>
      <c r="V27" s="67">
        <v>0</v>
      </c>
      <c r="W27" s="61">
        <v>15374808415</v>
      </c>
      <c r="X27" s="67">
        <v>0.97735734632254778</v>
      </c>
    </row>
    <row r="28" spans="1:24">
      <c r="A28" s="63" t="s">
        <v>22</v>
      </c>
      <c r="B28" s="64">
        <v>1000000000</v>
      </c>
      <c r="C28" s="64">
        <v>0</v>
      </c>
      <c r="D28" s="66">
        <v>0</v>
      </c>
      <c r="E28" s="66">
        <v>0</v>
      </c>
      <c r="F28" s="66">
        <v>0</v>
      </c>
      <c r="G28" s="67">
        <v>0</v>
      </c>
      <c r="H28" s="68">
        <v>0</v>
      </c>
      <c r="I28" s="68">
        <v>19490716</v>
      </c>
      <c r="J28" s="68">
        <v>4961366</v>
      </c>
      <c r="K28" s="68">
        <v>24452082</v>
      </c>
      <c r="L28" s="67">
        <v>2.4452082E-2</v>
      </c>
      <c r="M28" s="68"/>
      <c r="N28" s="68"/>
      <c r="O28" s="68"/>
      <c r="P28" s="70">
        <v>0</v>
      </c>
      <c r="Q28" s="67">
        <v>0</v>
      </c>
      <c r="R28" s="68"/>
      <c r="S28" s="68"/>
      <c r="T28" s="68"/>
      <c r="U28" s="70">
        <v>0</v>
      </c>
      <c r="V28" s="67">
        <v>0</v>
      </c>
      <c r="W28" s="61">
        <v>24452082</v>
      </c>
      <c r="X28" s="67">
        <v>2.4452082E-2</v>
      </c>
    </row>
    <row r="29" spans="1:24">
      <c r="A29" s="63" t="s">
        <v>23</v>
      </c>
      <c r="B29" s="64">
        <v>1000000000</v>
      </c>
      <c r="C29" s="64">
        <v>0</v>
      </c>
      <c r="D29" s="66">
        <v>0</v>
      </c>
      <c r="E29" s="66">
        <v>37873462</v>
      </c>
      <c r="F29" s="66">
        <v>37873462</v>
      </c>
      <c r="G29" s="67">
        <v>3.7873461999999997E-2</v>
      </c>
      <c r="H29" s="68">
        <v>0</v>
      </c>
      <c r="I29" s="68">
        <v>0</v>
      </c>
      <c r="J29" s="68">
        <v>0</v>
      </c>
      <c r="K29" s="68">
        <v>0</v>
      </c>
      <c r="L29" s="67">
        <v>0</v>
      </c>
      <c r="M29" s="68"/>
      <c r="N29" s="68"/>
      <c r="O29" s="68"/>
      <c r="P29" s="70">
        <v>0</v>
      </c>
      <c r="Q29" s="67">
        <v>0</v>
      </c>
      <c r="R29" s="68"/>
      <c r="S29" s="68"/>
      <c r="T29" s="68"/>
      <c r="U29" s="70">
        <v>0</v>
      </c>
      <c r="V29" s="67">
        <v>0</v>
      </c>
      <c r="W29" s="61">
        <v>37873462</v>
      </c>
      <c r="X29" s="67">
        <v>3.7873461999999997E-2</v>
      </c>
    </row>
    <row r="30" spans="1:24">
      <c r="A30" s="63" t="s">
        <v>37</v>
      </c>
      <c r="B30" s="64">
        <v>1785000000</v>
      </c>
      <c r="C30" s="64">
        <v>0</v>
      </c>
      <c r="D30" s="66">
        <v>21930171</v>
      </c>
      <c r="E30" s="66">
        <v>241248486</v>
      </c>
      <c r="F30" s="66">
        <v>263178657</v>
      </c>
      <c r="G30" s="67">
        <v>0.14743902352941177</v>
      </c>
      <c r="H30" s="73">
        <v>191366981</v>
      </c>
      <c r="I30" s="68">
        <v>194517233</v>
      </c>
      <c r="J30" s="68">
        <v>322143241</v>
      </c>
      <c r="K30" s="68">
        <v>708027455</v>
      </c>
      <c r="L30" s="67">
        <v>0.39665403641456581</v>
      </c>
      <c r="M30" s="68"/>
      <c r="N30" s="68"/>
      <c r="O30" s="68"/>
      <c r="P30" s="70">
        <v>0</v>
      </c>
      <c r="Q30" s="67">
        <v>0</v>
      </c>
      <c r="R30" s="68"/>
      <c r="S30" s="68"/>
      <c r="T30" s="68"/>
      <c r="U30" s="70">
        <v>0</v>
      </c>
      <c r="V30" s="67">
        <v>0</v>
      </c>
      <c r="W30" s="61">
        <v>971206112</v>
      </c>
      <c r="X30" s="67">
        <v>0.54409305994397761</v>
      </c>
    </row>
    <row r="31" spans="1:24">
      <c r="A31" s="63" t="s">
        <v>24</v>
      </c>
      <c r="B31" s="64">
        <v>4264000000</v>
      </c>
      <c r="C31" s="74">
        <v>877011372</v>
      </c>
      <c r="D31" s="66">
        <v>0</v>
      </c>
      <c r="E31" s="66">
        <v>0</v>
      </c>
      <c r="F31" s="66">
        <v>877011372</v>
      </c>
      <c r="G31" s="67">
        <v>0.20567808911819888</v>
      </c>
      <c r="H31" s="75">
        <v>216983375</v>
      </c>
      <c r="I31" s="68">
        <v>0</v>
      </c>
      <c r="J31" s="68">
        <v>46745537</v>
      </c>
      <c r="K31" s="68">
        <v>263728912</v>
      </c>
      <c r="L31" s="67">
        <v>6.1850120075046908E-2</v>
      </c>
      <c r="M31" s="68"/>
      <c r="N31" s="68"/>
      <c r="O31" s="68"/>
      <c r="P31" s="70">
        <v>0</v>
      </c>
      <c r="Q31" s="67">
        <v>0</v>
      </c>
      <c r="R31" s="68"/>
      <c r="S31" s="68"/>
      <c r="T31" s="68"/>
      <c r="U31" s="70">
        <v>0</v>
      </c>
      <c r="V31" s="67">
        <v>0</v>
      </c>
      <c r="W31" s="61">
        <v>1140740284</v>
      </c>
      <c r="X31" s="67">
        <v>0.26752820919324577</v>
      </c>
    </row>
    <row r="32" spans="1:24">
      <c r="A32" s="63" t="s">
        <v>38</v>
      </c>
      <c r="B32" s="64">
        <v>15679000000</v>
      </c>
      <c r="C32" s="64">
        <v>0</v>
      </c>
      <c r="D32" s="66">
        <v>0</v>
      </c>
      <c r="E32" s="66">
        <v>0</v>
      </c>
      <c r="F32" s="66">
        <v>0</v>
      </c>
      <c r="G32" s="67">
        <v>0</v>
      </c>
      <c r="H32" s="68">
        <v>0</v>
      </c>
      <c r="I32" s="68">
        <v>71399186</v>
      </c>
      <c r="J32" s="68">
        <v>0</v>
      </c>
      <c r="K32" s="68">
        <v>71399186</v>
      </c>
      <c r="L32" s="67">
        <v>4.5538099368582184E-3</v>
      </c>
      <c r="M32" s="68"/>
      <c r="N32" s="68"/>
      <c r="O32" s="68"/>
      <c r="P32" s="70">
        <v>0</v>
      </c>
      <c r="Q32" s="67">
        <v>0</v>
      </c>
      <c r="R32" s="68"/>
      <c r="S32" s="68"/>
      <c r="T32" s="68"/>
      <c r="U32" s="70">
        <v>0</v>
      </c>
      <c r="V32" s="67">
        <v>0</v>
      </c>
      <c r="W32" s="61">
        <v>71399186</v>
      </c>
      <c r="X32" s="67">
        <v>4.5538099368582184E-3</v>
      </c>
    </row>
    <row r="33" spans="1:24">
      <c r="A33" s="63" t="s">
        <v>42</v>
      </c>
      <c r="B33" s="64">
        <v>7149000000</v>
      </c>
      <c r="C33" s="64">
        <v>5746277121</v>
      </c>
      <c r="D33" s="66">
        <v>0</v>
      </c>
      <c r="E33" s="66">
        <v>0</v>
      </c>
      <c r="F33" s="66">
        <v>5746277121</v>
      </c>
      <c r="G33" s="67">
        <v>0.80378753965589589</v>
      </c>
      <c r="H33" s="68">
        <v>0</v>
      </c>
      <c r="I33" s="68">
        <v>0</v>
      </c>
      <c r="J33" s="68">
        <v>0</v>
      </c>
      <c r="K33" s="68"/>
      <c r="L33" s="67">
        <v>0</v>
      </c>
      <c r="M33" s="68"/>
      <c r="N33" s="68"/>
      <c r="O33" s="68"/>
      <c r="P33" s="70">
        <v>0</v>
      </c>
      <c r="Q33" s="67">
        <v>0</v>
      </c>
      <c r="R33" s="68"/>
      <c r="S33" s="68"/>
      <c r="T33" s="68"/>
      <c r="U33" s="70">
        <v>0</v>
      </c>
      <c r="V33" s="67">
        <v>0</v>
      </c>
      <c r="W33" s="61">
        <v>5746277121</v>
      </c>
      <c r="X33" s="67">
        <v>0.80378753965589589</v>
      </c>
    </row>
    <row r="34" spans="1:24">
      <c r="A34" s="63" t="s">
        <v>43</v>
      </c>
      <c r="B34" s="64">
        <v>2100000000</v>
      </c>
      <c r="C34" s="64">
        <v>0</v>
      </c>
      <c r="D34" s="66">
        <v>0</v>
      </c>
      <c r="E34" s="62">
        <v>0</v>
      </c>
      <c r="F34" s="66">
        <v>0</v>
      </c>
      <c r="G34" s="67">
        <v>0</v>
      </c>
      <c r="H34" s="68">
        <v>0</v>
      </c>
      <c r="I34" s="68">
        <v>0</v>
      </c>
      <c r="J34" s="68">
        <v>0</v>
      </c>
      <c r="K34" s="68"/>
      <c r="L34" s="67">
        <v>0</v>
      </c>
      <c r="M34" s="68"/>
      <c r="N34" s="68"/>
      <c r="O34" s="68"/>
      <c r="P34" s="70">
        <v>0</v>
      </c>
      <c r="Q34" s="67">
        <v>0</v>
      </c>
      <c r="R34" s="68"/>
      <c r="S34" s="68"/>
      <c r="T34" s="68"/>
      <c r="U34" s="70">
        <v>0</v>
      </c>
      <c r="V34" s="67">
        <v>0</v>
      </c>
      <c r="W34" s="61">
        <v>0</v>
      </c>
      <c r="X34" s="67">
        <v>0</v>
      </c>
    </row>
    <row r="35" spans="1:24">
      <c r="A35" s="63" t="s">
        <v>25</v>
      </c>
      <c r="B35" s="64">
        <v>6046000000</v>
      </c>
      <c r="C35" s="64">
        <v>726092</v>
      </c>
      <c r="D35" s="66">
        <v>254330733</v>
      </c>
      <c r="E35" s="66">
        <v>395252306</v>
      </c>
      <c r="F35" s="66">
        <v>650309131</v>
      </c>
      <c r="G35" s="67">
        <v>0.10756022676149521</v>
      </c>
      <c r="H35" s="75">
        <v>268964770</v>
      </c>
      <c r="I35" s="68">
        <v>392311715</v>
      </c>
      <c r="J35" s="68">
        <v>758240155</v>
      </c>
      <c r="K35" s="68">
        <v>1419516640</v>
      </c>
      <c r="L35" s="67">
        <v>0.23478608005292756</v>
      </c>
      <c r="M35" s="68"/>
      <c r="N35" s="68"/>
      <c r="O35" s="68"/>
      <c r="P35" s="70">
        <v>0</v>
      </c>
      <c r="Q35" s="67">
        <v>0</v>
      </c>
      <c r="R35" s="68"/>
      <c r="S35" s="68"/>
      <c r="T35" s="68"/>
      <c r="U35" s="70">
        <v>0</v>
      </c>
      <c r="V35" s="67">
        <v>0</v>
      </c>
      <c r="W35" s="61">
        <v>2069825771</v>
      </c>
      <c r="X35" s="67">
        <v>0.34234630681442274</v>
      </c>
    </row>
    <row r="36" spans="1:24">
      <c r="A36" s="63" t="s">
        <v>110</v>
      </c>
      <c r="B36" s="64">
        <v>700000000</v>
      </c>
      <c r="C36" s="64">
        <v>0</v>
      </c>
      <c r="D36" s="64">
        <v>0</v>
      </c>
      <c r="E36" s="64">
        <v>0</v>
      </c>
      <c r="F36" s="66">
        <v>0</v>
      </c>
      <c r="G36" s="67">
        <v>0</v>
      </c>
      <c r="H36" s="76">
        <v>0</v>
      </c>
      <c r="I36" s="76">
        <v>0</v>
      </c>
      <c r="J36" s="76"/>
      <c r="K36" s="68"/>
      <c r="L36" s="67">
        <v>0</v>
      </c>
      <c r="M36" s="76"/>
      <c r="N36" s="76"/>
      <c r="O36" s="76"/>
      <c r="P36" s="70">
        <v>0</v>
      </c>
      <c r="Q36" s="67">
        <v>0</v>
      </c>
      <c r="R36" s="76"/>
      <c r="S36" s="76"/>
      <c r="T36" s="76"/>
      <c r="U36" s="70">
        <v>0</v>
      </c>
      <c r="V36" s="67">
        <v>0</v>
      </c>
      <c r="W36" s="61">
        <v>0</v>
      </c>
      <c r="X36" s="67">
        <v>0</v>
      </c>
    </row>
    <row r="37" spans="1:24" s="23" customFormat="1" ht="14.25" customHeight="1">
      <c r="A37" s="60" t="s">
        <v>161</v>
      </c>
      <c r="B37" s="25">
        <v>96563000000</v>
      </c>
      <c r="C37" s="25">
        <v>44480802907</v>
      </c>
      <c r="D37" s="24">
        <v>0</v>
      </c>
      <c r="E37" s="25"/>
      <c r="F37" s="66">
        <v>44480802907</v>
      </c>
      <c r="G37" s="24"/>
      <c r="H37" s="31">
        <v>0</v>
      </c>
      <c r="I37" s="24">
        <v>0</v>
      </c>
      <c r="J37" s="31"/>
      <c r="K37" s="24"/>
      <c r="L37" s="32"/>
      <c r="M37" s="27"/>
      <c r="N37" s="252"/>
      <c r="O37" s="25"/>
      <c r="P37" s="70">
        <v>0</v>
      </c>
      <c r="Q37" s="67">
        <v>0</v>
      </c>
      <c r="R37" s="36"/>
      <c r="S37" s="26"/>
      <c r="T37" s="25"/>
      <c r="U37" s="70">
        <v>0</v>
      </c>
      <c r="V37" s="67">
        <v>0</v>
      </c>
      <c r="W37" s="61">
        <v>44480802907</v>
      </c>
      <c r="X37" s="67">
        <v>0.46064023390946846</v>
      </c>
    </row>
    <row r="38" spans="1:24">
      <c r="A38" s="110" t="s">
        <v>4</v>
      </c>
      <c r="B38" s="151">
        <v>47044000000</v>
      </c>
      <c r="C38" s="151">
        <v>19808405021</v>
      </c>
      <c r="D38" s="151">
        <v>120713530</v>
      </c>
      <c r="E38" s="151">
        <v>93066654</v>
      </c>
      <c r="F38" s="151">
        <v>20022185205</v>
      </c>
      <c r="G38" s="152">
        <v>0.42560550133917185</v>
      </c>
      <c r="H38" s="151">
        <v>89772258</v>
      </c>
      <c r="I38" s="151">
        <v>494536639</v>
      </c>
      <c r="J38" s="151">
        <v>70720203</v>
      </c>
      <c r="K38" s="153">
        <v>655029100</v>
      </c>
      <c r="L38" s="138">
        <v>1.3923754357622652E-2</v>
      </c>
      <c r="M38" s="151">
        <v>0</v>
      </c>
      <c r="N38" s="151">
        <v>0</v>
      </c>
      <c r="O38" s="151">
        <v>0</v>
      </c>
      <c r="P38" s="151">
        <v>0</v>
      </c>
      <c r="Q38" s="138">
        <v>0</v>
      </c>
      <c r="R38" s="151">
        <v>0</v>
      </c>
      <c r="S38" s="151">
        <v>0</v>
      </c>
      <c r="T38" s="151">
        <v>0</v>
      </c>
      <c r="U38" s="151">
        <v>0</v>
      </c>
      <c r="V38" s="138">
        <v>0</v>
      </c>
      <c r="W38" s="153">
        <v>20677214305</v>
      </c>
      <c r="X38" s="138">
        <v>0.43952925569679446</v>
      </c>
    </row>
    <row r="39" spans="1:24">
      <c r="A39" s="63" t="s">
        <v>27</v>
      </c>
      <c r="B39" s="64">
        <v>4000000000</v>
      </c>
      <c r="C39" s="64">
        <v>0</v>
      </c>
      <c r="D39" s="66">
        <v>0</v>
      </c>
      <c r="E39" s="66">
        <v>0</v>
      </c>
      <c r="F39" s="66">
        <v>0</v>
      </c>
      <c r="G39" s="67">
        <v>0</v>
      </c>
      <c r="H39" s="68">
        <v>5943680</v>
      </c>
      <c r="I39" s="68">
        <v>12148398</v>
      </c>
      <c r="J39" s="68"/>
      <c r="K39" s="70">
        <v>18092078</v>
      </c>
      <c r="L39" s="67">
        <v>4.5230195000000003E-3</v>
      </c>
      <c r="M39" s="68"/>
      <c r="N39" s="68"/>
      <c r="O39" s="68"/>
      <c r="P39" s="70">
        <v>0</v>
      </c>
      <c r="Q39" s="67">
        <v>0</v>
      </c>
      <c r="R39" s="68"/>
      <c r="S39" s="68"/>
      <c r="T39" s="68"/>
      <c r="U39" s="70">
        <v>0</v>
      </c>
      <c r="V39" s="67">
        <v>0</v>
      </c>
      <c r="W39" s="61">
        <v>18092078</v>
      </c>
      <c r="X39" s="67">
        <v>4.5230195000000003E-3</v>
      </c>
    </row>
    <row r="40" spans="1:24">
      <c r="A40" s="63" t="s">
        <v>40</v>
      </c>
      <c r="B40" s="64">
        <v>2800000000</v>
      </c>
      <c r="C40" s="64">
        <v>0</v>
      </c>
      <c r="D40" s="64">
        <v>14056000</v>
      </c>
      <c r="E40" s="64">
        <v>93051996</v>
      </c>
      <c r="F40" s="66">
        <v>107107996</v>
      </c>
      <c r="G40" s="67">
        <v>3.8252855714285716E-2</v>
      </c>
      <c r="H40" s="70">
        <v>42047520</v>
      </c>
      <c r="I40" s="70">
        <v>0</v>
      </c>
      <c r="J40" s="70"/>
      <c r="K40" s="70">
        <v>42047520</v>
      </c>
      <c r="L40" s="67">
        <v>1.5016971428571429E-2</v>
      </c>
      <c r="M40" s="70"/>
      <c r="N40" s="70"/>
      <c r="O40" s="70"/>
      <c r="P40" s="70">
        <v>0</v>
      </c>
      <c r="Q40" s="67">
        <v>0</v>
      </c>
      <c r="R40" s="70"/>
      <c r="S40" s="70"/>
      <c r="T40" s="70"/>
      <c r="U40" s="70">
        <v>0</v>
      </c>
      <c r="V40" s="67">
        <v>0</v>
      </c>
      <c r="W40" s="61">
        <v>149155516</v>
      </c>
      <c r="X40" s="67">
        <v>5.3269827142857142E-2</v>
      </c>
    </row>
    <row r="41" spans="1:24">
      <c r="A41" s="63" t="s">
        <v>28</v>
      </c>
      <c r="B41" s="64">
        <v>1807000000</v>
      </c>
      <c r="C41" s="64">
        <v>0</v>
      </c>
      <c r="D41" s="66">
        <v>0</v>
      </c>
      <c r="E41" s="66">
        <v>0</v>
      </c>
      <c r="F41" s="66">
        <v>0</v>
      </c>
      <c r="G41" s="67">
        <v>0</v>
      </c>
      <c r="H41" s="75">
        <v>0</v>
      </c>
      <c r="I41" s="68">
        <v>0</v>
      </c>
      <c r="J41" s="68"/>
      <c r="K41" s="68"/>
      <c r="L41" s="67">
        <v>0</v>
      </c>
      <c r="M41" s="68"/>
      <c r="N41" s="68"/>
      <c r="O41" s="68"/>
      <c r="P41" s="70">
        <v>0</v>
      </c>
      <c r="Q41" s="67">
        <v>0</v>
      </c>
      <c r="R41" s="68"/>
      <c r="S41" s="68"/>
      <c r="T41" s="68"/>
      <c r="U41" s="70">
        <v>0</v>
      </c>
      <c r="V41" s="67">
        <v>0</v>
      </c>
      <c r="W41" s="61">
        <v>0</v>
      </c>
      <c r="X41" s="67">
        <v>0</v>
      </c>
    </row>
    <row r="42" spans="1:24">
      <c r="A42" s="63" t="s">
        <v>29</v>
      </c>
      <c r="B42" s="64">
        <v>33452000000</v>
      </c>
      <c r="C42" s="74">
        <v>18419821740</v>
      </c>
      <c r="D42" s="66">
        <v>106642872</v>
      </c>
      <c r="E42" s="66">
        <v>0</v>
      </c>
      <c r="F42" s="66">
        <v>18526464612</v>
      </c>
      <c r="G42" s="67">
        <v>0.55382233086213084</v>
      </c>
      <c r="H42" s="68">
        <v>41766400</v>
      </c>
      <c r="I42" s="68">
        <v>446987664</v>
      </c>
      <c r="J42" s="68"/>
      <c r="K42" s="68">
        <v>488754064</v>
      </c>
      <c r="L42" s="67">
        <v>1.4610608154968313E-2</v>
      </c>
      <c r="M42" s="68"/>
      <c r="N42" s="68"/>
      <c r="O42" s="68"/>
      <c r="P42" s="70">
        <v>0</v>
      </c>
      <c r="Q42" s="67">
        <v>0</v>
      </c>
      <c r="R42" s="68"/>
      <c r="S42" s="68"/>
      <c r="T42" s="68"/>
      <c r="U42" s="70">
        <v>0</v>
      </c>
      <c r="V42" s="67">
        <v>0</v>
      </c>
      <c r="W42" s="61">
        <v>19015218676</v>
      </c>
      <c r="X42" s="67">
        <v>0.56843293901709913</v>
      </c>
    </row>
    <row r="43" spans="1:24">
      <c r="A43" s="63" t="s">
        <v>44</v>
      </c>
      <c r="B43" s="64">
        <v>2100000000</v>
      </c>
      <c r="C43" s="64">
        <v>0</v>
      </c>
      <c r="D43" s="64">
        <v>0</v>
      </c>
      <c r="E43" s="64">
        <v>0</v>
      </c>
      <c r="F43" s="66">
        <v>0</v>
      </c>
      <c r="G43" s="67">
        <v>0</v>
      </c>
      <c r="H43" s="76">
        <v>0</v>
      </c>
      <c r="I43" s="76">
        <v>0</v>
      </c>
      <c r="J43" s="76"/>
      <c r="K43" s="76">
        <v>0</v>
      </c>
      <c r="L43" s="67">
        <v>0</v>
      </c>
      <c r="M43" s="76"/>
      <c r="N43" s="76"/>
      <c r="O43" s="76"/>
      <c r="P43" s="70">
        <v>0</v>
      </c>
      <c r="Q43" s="67">
        <v>0</v>
      </c>
      <c r="R43" s="76"/>
      <c r="S43" s="76"/>
      <c r="T43" s="76"/>
      <c r="U43" s="70">
        <v>0</v>
      </c>
      <c r="V43" s="67">
        <v>0</v>
      </c>
      <c r="W43" s="61">
        <v>0</v>
      </c>
      <c r="X43" s="67">
        <v>0</v>
      </c>
    </row>
    <row r="44" spans="1:24">
      <c r="A44" s="63" t="s">
        <v>30</v>
      </c>
      <c r="B44" s="64">
        <v>2885000000</v>
      </c>
      <c r="C44" s="65">
        <v>1388583281</v>
      </c>
      <c r="D44" s="64">
        <v>14658</v>
      </c>
      <c r="E44" s="64">
        <v>14658</v>
      </c>
      <c r="F44" s="66">
        <v>1388612597</v>
      </c>
      <c r="G44" s="67">
        <v>0.4813215240901213</v>
      </c>
      <c r="H44" s="70">
        <v>14658</v>
      </c>
      <c r="I44" s="70">
        <v>35400577</v>
      </c>
      <c r="J44" s="70">
        <v>70720203</v>
      </c>
      <c r="K44" s="70">
        <v>106135438</v>
      </c>
      <c r="L44" s="67">
        <v>3.6788713344887349E-2</v>
      </c>
      <c r="M44" s="70"/>
      <c r="N44" s="70"/>
      <c r="O44" s="70"/>
      <c r="P44" s="70">
        <v>0</v>
      </c>
      <c r="Q44" s="67">
        <v>0</v>
      </c>
      <c r="R44" s="70"/>
      <c r="S44" s="70"/>
      <c r="T44" s="70"/>
      <c r="U44" s="70">
        <v>0</v>
      </c>
      <c r="V44" s="67">
        <v>0</v>
      </c>
      <c r="W44" s="61">
        <v>1494748035</v>
      </c>
      <c r="X44" s="67">
        <v>0.51811023743500861</v>
      </c>
    </row>
    <row r="45" spans="1:24">
      <c r="A45" s="179" t="s">
        <v>14</v>
      </c>
      <c r="B45" s="180">
        <v>25767000000</v>
      </c>
      <c r="C45" s="180">
        <v>2595019382</v>
      </c>
      <c r="D45" s="180">
        <v>377087996</v>
      </c>
      <c r="E45" s="180">
        <v>359926059</v>
      </c>
      <c r="F45" s="180">
        <v>3332033437</v>
      </c>
      <c r="G45" s="176">
        <v>0.12931398443745876</v>
      </c>
      <c r="H45" s="180">
        <v>275971135</v>
      </c>
      <c r="I45" s="180">
        <v>507267031</v>
      </c>
      <c r="J45" s="180">
        <v>515178587</v>
      </c>
      <c r="K45" s="180">
        <v>1298416753</v>
      </c>
      <c r="L45" s="176">
        <v>5.0390683936818413E-2</v>
      </c>
      <c r="M45" s="180">
        <v>0</v>
      </c>
      <c r="N45" s="180">
        <v>0</v>
      </c>
      <c r="O45" s="180">
        <v>0</v>
      </c>
      <c r="P45" s="180">
        <v>0</v>
      </c>
      <c r="Q45" s="176">
        <v>0</v>
      </c>
      <c r="R45" s="180">
        <v>0</v>
      </c>
      <c r="S45" s="180">
        <v>0</v>
      </c>
      <c r="T45" s="180">
        <v>0</v>
      </c>
      <c r="U45" s="180">
        <v>0</v>
      </c>
      <c r="V45" s="176">
        <v>0</v>
      </c>
      <c r="W45" s="180">
        <v>4630450190</v>
      </c>
      <c r="X45" s="176">
        <v>0.17970466837427718</v>
      </c>
    </row>
    <row r="46" spans="1:24">
      <c r="A46" s="63" t="s">
        <v>149</v>
      </c>
      <c r="B46" s="64">
        <v>5100000000</v>
      </c>
      <c r="C46" s="64">
        <v>0</v>
      </c>
      <c r="D46" s="66"/>
      <c r="E46" s="66">
        <v>319106219</v>
      </c>
      <c r="F46" s="66">
        <v>319106219</v>
      </c>
      <c r="G46" s="67">
        <v>6.2569846862745096E-2</v>
      </c>
      <c r="H46" s="73"/>
      <c r="I46" s="73"/>
      <c r="J46" s="73"/>
      <c r="K46" s="68">
        <v>0</v>
      </c>
      <c r="L46" s="67">
        <v>0</v>
      </c>
      <c r="M46" s="68"/>
      <c r="N46" s="68"/>
      <c r="O46" s="68"/>
      <c r="P46" s="70">
        <v>0</v>
      </c>
      <c r="Q46" s="67">
        <v>0</v>
      </c>
      <c r="R46" s="68"/>
      <c r="S46" s="68"/>
      <c r="T46" s="68"/>
      <c r="U46" s="70">
        <v>0</v>
      </c>
      <c r="V46" s="67">
        <v>0</v>
      </c>
      <c r="W46" s="61">
        <v>319106219</v>
      </c>
      <c r="X46" s="67">
        <v>6.2569846862745096E-2</v>
      </c>
    </row>
    <row r="47" spans="1:24" s="77" customFormat="1" ht="12">
      <c r="A47" s="63" t="s">
        <v>12</v>
      </c>
      <c r="B47" s="64">
        <v>3000000000</v>
      </c>
      <c r="C47" s="64">
        <v>19798880</v>
      </c>
      <c r="D47" s="64">
        <v>0</v>
      </c>
      <c r="E47" s="64"/>
      <c r="F47" s="66">
        <v>19798880</v>
      </c>
      <c r="G47" s="67">
        <v>6.5996266666666662E-3</v>
      </c>
      <c r="H47" s="76"/>
      <c r="I47" s="76"/>
      <c r="J47" s="76"/>
      <c r="K47" s="76">
        <v>0</v>
      </c>
      <c r="L47" s="67">
        <v>0</v>
      </c>
      <c r="M47" s="76"/>
      <c r="N47" s="76"/>
      <c r="O47" s="76"/>
      <c r="P47" s="70">
        <v>0</v>
      </c>
      <c r="Q47" s="67">
        <v>0</v>
      </c>
      <c r="R47" s="76"/>
      <c r="S47" s="76"/>
      <c r="T47" s="76"/>
      <c r="U47" s="70">
        <v>0</v>
      </c>
      <c r="V47" s="67">
        <v>0</v>
      </c>
      <c r="W47" s="61">
        <v>19798880</v>
      </c>
      <c r="X47" s="67">
        <v>6.5996266666666662E-3</v>
      </c>
    </row>
    <row r="48" spans="1:24">
      <c r="A48" s="110" t="s">
        <v>7</v>
      </c>
      <c r="B48" s="151">
        <v>2526000000</v>
      </c>
      <c r="C48" s="151">
        <v>0</v>
      </c>
      <c r="D48" s="151">
        <v>377087996</v>
      </c>
      <c r="E48" s="151">
        <v>40819840</v>
      </c>
      <c r="F48" s="151">
        <v>417907836</v>
      </c>
      <c r="G48" s="138">
        <v>0.1654425320665083</v>
      </c>
      <c r="H48" s="151">
        <v>229967855</v>
      </c>
      <c r="I48" s="151">
        <v>344365807</v>
      </c>
      <c r="J48" s="151">
        <v>390005898</v>
      </c>
      <c r="K48" s="151">
        <v>964339560</v>
      </c>
      <c r="L48" s="152">
        <v>0.38176546318289784</v>
      </c>
      <c r="M48" s="151">
        <v>0</v>
      </c>
      <c r="N48" s="151">
        <v>0</v>
      </c>
      <c r="O48" s="151">
        <v>0</v>
      </c>
      <c r="P48" s="151">
        <v>0</v>
      </c>
      <c r="Q48" s="67">
        <v>0</v>
      </c>
      <c r="R48" s="151">
        <v>0</v>
      </c>
      <c r="S48" s="151">
        <v>0</v>
      </c>
      <c r="T48" s="151">
        <v>0</v>
      </c>
      <c r="U48" s="151">
        <v>0</v>
      </c>
      <c r="V48" s="152">
        <v>0</v>
      </c>
      <c r="W48" s="151">
        <v>1382247396</v>
      </c>
      <c r="X48" s="138">
        <v>0.54720799524940622</v>
      </c>
    </row>
    <row r="49" spans="1:24" s="77" customFormat="1" ht="12">
      <c r="A49" s="63" t="s">
        <v>46</v>
      </c>
      <c r="B49" s="64">
        <v>2526000000</v>
      </c>
      <c r="C49" s="64"/>
      <c r="D49" s="64">
        <v>377087996</v>
      </c>
      <c r="E49" s="64">
        <v>40819840</v>
      </c>
      <c r="F49" s="66">
        <v>417907836</v>
      </c>
      <c r="G49" s="67">
        <v>0.1654425320665083</v>
      </c>
      <c r="H49" s="76">
        <v>229967855</v>
      </c>
      <c r="I49" s="76">
        <v>344365807</v>
      </c>
      <c r="J49" s="76">
        <v>390005898</v>
      </c>
      <c r="K49" s="76">
        <v>964339560</v>
      </c>
      <c r="L49" s="67">
        <v>0.38176546318289784</v>
      </c>
      <c r="M49" s="76"/>
      <c r="N49" s="76"/>
      <c r="O49" s="76"/>
      <c r="P49" s="70">
        <v>0</v>
      </c>
      <c r="Q49" s="67">
        <v>0</v>
      </c>
      <c r="R49" s="76"/>
      <c r="S49" s="76"/>
      <c r="T49" s="76"/>
      <c r="U49" s="70">
        <v>0</v>
      </c>
      <c r="V49" s="67">
        <v>0</v>
      </c>
      <c r="W49" s="61">
        <v>1382247396</v>
      </c>
      <c r="X49" s="67">
        <v>0.54720799524940622</v>
      </c>
    </row>
    <row r="50" spans="1:24">
      <c r="A50" s="110" t="s">
        <v>39</v>
      </c>
      <c r="B50" s="151">
        <v>15141000000</v>
      </c>
      <c r="C50" s="151">
        <v>2575220502</v>
      </c>
      <c r="D50" s="151">
        <v>0</v>
      </c>
      <c r="E50" s="151">
        <v>0</v>
      </c>
      <c r="F50" s="151">
        <v>2575220502</v>
      </c>
      <c r="G50" s="138">
        <v>0.17008259044977214</v>
      </c>
      <c r="H50" s="151">
        <v>46003280</v>
      </c>
      <c r="I50" s="151">
        <v>162901224</v>
      </c>
      <c r="J50" s="151">
        <v>125172689</v>
      </c>
      <c r="K50" s="151">
        <v>334077193</v>
      </c>
      <c r="L50" s="152">
        <v>2.2064407436761111E-2</v>
      </c>
      <c r="M50" s="151">
        <v>0</v>
      </c>
      <c r="N50" s="151">
        <v>0</v>
      </c>
      <c r="O50" s="151">
        <v>0</v>
      </c>
      <c r="P50" s="151">
        <v>0</v>
      </c>
      <c r="Q50" s="67">
        <v>0</v>
      </c>
      <c r="R50" s="151">
        <v>0</v>
      </c>
      <c r="S50" s="151">
        <v>0</v>
      </c>
      <c r="T50" s="151">
        <v>0</v>
      </c>
      <c r="U50" s="151">
        <v>0</v>
      </c>
      <c r="V50" s="152">
        <v>0</v>
      </c>
      <c r="W50" s="151">
        <v>2909297695</v>
      </c>
      <c r="X50" s="138">
        <v>0.19214699788653325</v>
      </c>
    </row>
    <row r="51" spans="1:24">
      <c r="A51" s="63" t="s">
        <v>150</v>
      </c>
      <c r="B51" s="64">
        <v>9000000000</v>
      </c>
      <c r="C51" s="64">
        <v>781409502</v>
      </c>
      <c r="D51" s="66"/>
      <c r="E51" s="66"/>
      <c r="F51" s="66">
        <v>781409502</v>
      </c>
      <c r="G51" s="67">
        <v>8.6823278000000004E-2</v>
      </c>
      <c r="H51" s="73"/>
      <c r="I51" s="73"/>
      <c r="J51" s="73"/>
      <c r="K51" s="68">
        <v>0</v>
      </c>
      <c r="L51" s="67">
        <v>0</v>
      </c>
      <c r="M51" s="68"/>
      <c r="N51" s="68"/>
      <c r="O51" s="68"/>
      <c r="P51" s="70">
        <v>0</v>
      </c>
      <c r="Q51" s="67">
        <v>0</v>
      </c>
      <c r="R51" s="68"/>
      <c r="S51" s="68"/>
      <c r="T51" s="68"/>
      <c r="U51" s="70">
        <v>0</v>
      </c>
      <c r="V51" s="67">
        <v>0</v>
      </c>
      <c r="W51" s="61">
        <v>781409502</v>
      </c>
      <c r="X51" s="67">
        <v>8.6823278000000004E-2</v>
      </c>
    </row>
    <row r="52" spans="1:24">
      <c r="A52" s="63" t="s">
        <v>151</v>
      </c>
      <c r="B52" s="64">
        <v>6141000000</v>
      </c>
      <c r="C52" s="65">
        <v>1793811000</v>
      </c>
      <c r="D52" s="66"/>
      <c r="E52" s="66"/>
      <c r="F52" s="66">
        <v>1793811000</v>
      </c>
      <c r="G52" s="67">
        <v>0.29210405471421591</v>
      </c>
      <c r="H52" s="73">
        <v>46003280</v>
      </c>
      <c r="I52" s="73">
        <v>162901224</v>
      </c>
      <c r="J52" s="73">
        <v>125172689</v>
      </c>
      <c r="K52" s="68">
        <v>334077193</v>
      </c>
      <c r="L52" s="67">
        <v>5.4401106171633282E-2</v>
      </c>
      <c r="M52" s="68"/>
      <c r="N52" s="68"/>
      <c r="O52" s="68"/>
      <c r="P52" s="70">
        <v>0</v>
      </c>
      <c r="Q52" s="67">
        <v>0</v>
      </c>
      <c r="R52" s="68"/>
      <c r="S52" s="68"/>
      <c r="T52" s="68"/>
      <c r="U52" s="70">
        <v>0</v>
      </c>
      <c r="V52" s="67">
        <v>0</v>
      </c>
      <c r="W52" s="61">
        <v>2127888193</v>
      </c>
      <c r="X52" s="67">
        <v>0.34650516088584921</v>
      </c>
    </row>
    <row r="53" spans="1:24">
      <c r="A53" s="179" t="s">
        <v>32</v>
      </c>
      <c r="B53" s="180">
        <v>5478000000</v>
      </c>
      <c r="C53" s="180">
        <v>0</v>
      </c>
      <c r="D53" s="180">
        <v>1487370197</v>
      </c>
      <c r="E53" s="180">
        <v>138256886</v>
      </c>
      <c r="F53" s="180">
        <v>1625627083</v>
      </c>
      <c r="G53" s="176">
        <v>0.29675558287696241</v>
      </c>
      <c r="H53" s="180">
        <v>108940599</v>
      </c>
      <c r="I53" s="180">
        <v>287963498</v>
      </c>
      <c r="J53" s="180">
        <v>171713396</v>
      </c>
      <c r="K53" s="180">
        <v>568617493</v>
      </c>
      <c r="L53" s="176">
        <v>0.10380019952537423</v>
      </c>
      <c r="M53" s="180">
        <v>0</v>
      </c>
      <c r="N53" s="180">
        <v>0</v>
      </c>
      <c r="O53" s="180">
        <v>0</v>
      </c>
      <c r="P53" s="180">
        <v>0</v>
      </c>
      <c r="Q53" s="176">
        <v>0</v>
      </c>
      <c r="R53" s="180">
        <v>0</v>
      </c>
      <c r="S53" s="180">
        <v>0</v>
      </c>
      <c r="T53" s="180">
        <v>0</v>
      </c>
      <c r="U53" s="180">
        <v>0</v>
      </c>
      <c r="V53" s="176">
        <v>0</v>
      </c>
      <c r="W53" s="181">
        <v>2194244576</v>
      </c>
      <c r="X53" s="176">
        <v>0.40055578240233664</v>
      </c>
    </row>
    <row r="54" spans="1:24">
      <c r="A54" s="63" t="s">
        <v>0</v>
      </c>
      <c r="B54" s="64">
        <v>5478000000</v>
      </c>
      <c r="C54" s="64"/>
      <c r="D54" s="64">
        <v>1487370197</v>
      </c>
      <c r="E54" s="64">
        <v>138256886</v>
      </c>
      <c r="F54" s="66">
        <v>1625627083</v>
      </c>
      <c r="G54" s="67">
        <v>0.29675558287696241</v>
      </c>
      <c r="H54" s="76">
        <v>108940599</v>
      </c>
      <c r="I54" s="76">
        <v>287963498</v>
      </c>
      <c r="J54" s="76">
        <v>171713396</v>
      </c>
      <c r="K54" s="76">
        <v>568617493</v>
      </c>
      <c r="L54" s="67">
        <v>0.10380019952537423</v>
      </c>
      <c r="M54" s="76"/>
      <c r="N54" s="76"/>
      <c r="O54" s="76"/>
      <c r="P54" s="70">
        <v>0</v>
      </c>
      <c r="Q54" s="67">
        <v>0</v>
      </c>
      <c r="R54" s="76"/>
      <c r="S54" s="76"/>
      <c r="T54" s="76"/>
      <c r="U54" s="70">
        <v>0</v>
      </c>
      <c r="V54" s="67">
        <v>0</v>
      </c>
      <c r="W54" s="61">
        <v>2194244576</v>
      </c>
      <c r="X54" s="67">
        <v>0.40055578240233664</v>
      </c>
    </row>
    <row r="55" spans="1:24">
      <c r="A55" s="179" t="s">
        <v>99</v>
      </c>
      <c r="B55" s="180">
        <v>1108300000</v>
      </c>
      <c r="C55" s="180">
        <v>0</v>
      </c>
      <c r="D55" s="180">
        <v>198791558</v>
      </c>
      <c r="E55" s="180">
        <v>136286597</v>
      </c>
      <c r="F55" s="180">
        <v>335078155</v>
      </c>
      <c r="G55" s="176">
        <v>0.30233524767662184</v>
      </c>
      <c r="H55" s="180">
        <v>44528404</v>
      </c>
      <c r="I55" s="180">
        <v>3493750</v>
      </c>
      <c r="J55" s="180">
        <v>115534152</v>
      </c>
      <c r="K55" s="180">
        <v>163556306</v>
      </c>
      <c r="L55" s="176">
        <v>0.14757403771542002</v>
      </c>
      <c r="M55" s="180">
        <v>0</v>
      </c>
      <c r="N55" s="180">
        <v>0</v>
      </c>
      <c r="O55" s="180">
        <v>0</v>
      </c>
      <c r="P55" s="180">
        <v>0</v>
      </c>
      <c r="Q55" s="176">
        <v>0</v>
      </c>
      <c r="R55" s="180">
        <v>0</v>
      </c>
      <c r="S55" s="180">
        <v>0</v>
      </c>
      <c r="T55" s="180">
        <v>0</v>
      </c>
      <c r="U55" s="180">
        <v>0</v>
      </c>
      <c r="V55" s="176">
        <v>0</v>
      </c>
      <c r="W55" s="181">
        <v>498634461</v>
      </c>
      <c r="X55" s="176">
        <v>0.44990928539204189</v>
      </c>
    </row>
    <row r="56" spans="1:24">
      <c r="A56" s="63" t="s">
        <v>34</v>
      </c>
      <c r="B56" s="64">
        <v>1108300000</v>
      </c>
      <c r="C56" s="64"/>
      <c r="D56" s="64">
        <v>198791558</v>
      </c>
      <c r="E56" s="64">
        <v>136286597</v>
      </c>
      <c r="F56" s="66">
        <v>335078155</v>
      </c>
      <c r="G56" s="78">
        <v>0.30233524767662184</v>
      </c>
      <c r="H56" s="72">
        <v>44528404</v>
      </c>
      <c r="I56" s="72">
        <v>3493750</v>
      </c>
      <c r="J56" s="72">
        <v>115534152</v>
      </c>
      <c r="K56" s="72">
        <v>163556306</v>
      </c>
      <c r="L56" s="78">
        <v>0.14757403771542002</v>
      </c>
      <c r="M56" s="72"/>
      <c r="N56" s="72"/>
      <c r="O56" s="72"/>
      <c r="P56" s="70">
        <v>0</v>
      </c>
      <c r="Q56" s="78">
        <v>0</v>
      </c>
      <c r="R56" s="72"/>
      <c r="S56" s="72"/>
      <c r="T56" s="72"/>
      <c r="U56" s="70">
        <v>0</v>
      </c>
      <c r="V56" s="78">
        <v>0</v>
      </c>
      <c r="W56" s="61">
        <v>498634461</v>
      </c>
      <c r="X56" s="78">
        <v>0.44990928539204189</v>
      </c>
    </row>
    <row r="57" spans="1:24">
      <c r="A57" s="179" t="s">
        <v>2</v>
      </c>
      <c r="B57" s="180">
        <v>2730000000</v>
      </c>
      <c r="C57" s="180">
        <v>2423764432</v>
      </c>
      <c r="D57" s="180">
        <v>0</v>
      </c>
      <c r="E57" s="180">
        <v>0</v>
      </c>
      <c r="F57" s="180">
        <v>2423764432</v>
      </c>
      <c r="G57" s="183">
        <v>0.88782579926739924</v>
      </c>
      <c r="H57" s="180">
        <v>0</v>
      </c>
      <c r="I57" s="180">
        <v>0</v>
      </c>
      <c r="J57" s="180">
        <v>61846400</v>
      </c>
      <c r="K57" s="180">
        <v>61846400</v>
      </c>
      <c r="L57" s="183">
        <v>2.2654358974358975E-2</v>
      </c>
      <c r="M57" s="180">
        <v>0</v>
      </c>
      <c r="N57" s="180">
        <v>0</v>
      </c>
      <c r="O57" s="180">
        <v>0</v>
      </c>
      <c r="P57" s="180">
        <v>0</v>
      </c>
      <c r="Q57" s="183">
        <v>0</v>
      </c>
      <c r="R57" s="180">
        <v>0</v>
      </c>
      <c r="S57" s="180">
        <v>0</v>
      </c>
      <c r="T57" s="180">
        <v>0</v>
      </c>
      <c r="U57" s="180">
        <v>0</v>
      </c>
      <c r="V57" s="183">
        <v>0</v>
      </c>
      <c r="W57" s="181">
        <v>2485610832</v>
      </c>
      <c r="X57" s="183">
        <v>0.91048015824175821</v>
      </c>
    </row>
    <row r="58" spans="1:24">
      <c r="A58" s="63" t="s">
        <v>33</v>
      </c>
      <c r="B58" s="64">
        <v>2730000000</v>
      </c>
      <c r="C58" s="64">
        <v>2423764432</v>
      </c>
      <c r="D58" s="64"/>
      <c r="E58" s="64"/>
      <c r="F58" s="66">
        <v>2423764432</v>
      </c>
      <c r="G58" s="78">
        <v>0.88782579926739924</v>
      </c>
      <c r="H58" s="72"/>
      <c r="I58" s="72"/>
      <c r="J58" s="72">
        <v>61846400</v>
      </c>
      <c r="K58" s="72">
        <v>61846400</v>
      </c>
      <c r="L58" s="78">
        <v>2.2654358974358975E-2</v>
      </c>
      <c r="M58" s="72"/>
      <c r="N58" s="72"/>
      <c r="O58" s="72"/>
      <c r="P58" s="70">
        <v>0</v>
      </c>
      <c r="Q58" s="78">
        <v>0</v>
      </c>
      <c r="R58" s="72"/>
      <c r="S58" s="72">
        <v>0</v>
      </c>
      <c r="T58" s="72"/>
      <c r="U58" s="70">
        <v>0</v>
      </c>
      <c r="V58" s="78">
        <v>0</v>
      </c>
      <c r="W58" s="61">
        <v>2485610832</v>
      </c>
      <c r="X58" s="78">
        <v>0.91048015824175821</v>
      </c>
    </row>
    <row r="59" spans="1:24" ht="13.2">
      <c r="A59" s="179" t="s">
        <v>13</v>
      </c>
      <c r="B59" s="180">
        <v>237000000</v>
      </c>
      <c r="C59" s="180">
        <v>0</v>
      </c>
      <c r="D59" s="180">
        <v>237000000</v>
      </c>
      <c r="E59" s="180">
        <v>0</v>
      </c>
      <c r="F59" s="180">
        <v>237000000</v>
      </c>
      <c r="G59" s="183">
        <v>1</v>
      </c>
      <c r="H59" s="180">
        <v>0</v>
      </c>
      <c r="I59" s="180">
        <v>0</v>
      </c>
      <c r="J59" s="180">
        <v>0</v>
      </c>
      <c r="K59" s="180">
        <v>0</v>
      </c>
      <c r="L59" s="183">
        <v>0</v>
      </c>
      <c r="M59" s="185"/>
      <c r="N59" s="185"/>
      <c r="O59" s="184"/>
      <c r="P59" s="182">
        <v>0</v>
      </c>
      <c r="Q59" s="183">
        <v>0</v>
      </c>
      <c r="R59" s="182">
        <v>0</v>
      </c>
      <c r="S59" s="182">
        <v>0</v>
      </c>
      <c r="T59" s="182">
        <v>0</v>
      </c>
      <c r="U59" s="182">
        <v>0</v>
      </c>
      <c r="V59" s="183">
        <v>0</v>
      </c>
      <c r="W59" s="181">
        <v>237000000</v>
      </c>
      <c r="X59" s="183">
        <v>1</v>
      </c>
    </row>
    <row r="60" spans="1:24">
      <c r="A60" s="79" t="s">
        <v>47</v>
      </c>
      <c r="B60" s="64">
        <v>237000000</v>
      </c>
      <c r="C60" s="80"/>
      <c r="D60" s="66">
        <v>237000000</v>
      </c>
      <c r="E60" s="80"/>
      <c r="F60" s="66">
        <v>237000000</v>
      </c>
      <c r="G60" s="78">
        <v>1</v>
      </c>
      <c r="H60" s="79"/>
      <c r="I60" s="79"/>
      <c r="J60" s="79"/>
      <c r="K60" s="79"/>
      <c r="L60" s="78">
        <v>0</v>
      </c>
      <c r="M60" s="72"/>
      <c r="N60" s="79"/>
      <c r="O60" s="79"/>
      <c r="P60" s="70">
        <v>0</v>
      </c>
      <c r="Q60" s="248">
        <v>0</v>
      </c>
      <c r="R60" s="79"/>
      <c r="S60" s="79"/>
      <c r="T60" s="79"/>
      <c r="U60" s="70">
        <v>0</v>
      </c>
      <c r="V60" s="79">
        <v>0</v>
      </c>
      <c r="W60" s="61">
        <v>237000000</v>
      </c>
      <c r="X60" s="78">
        <v>1</v>
      </c>
    </row>
    <row r="65" spans="2:2">
      <c r="B65" s="238"/>
    </row>
    <row r="506" spans="1:24" s="81" customFormat="1">
      <c r="A506" s="52"/>
      <c r="B506" s="52"/>
      <c r="L506" s="52"/>
      <c r="M506" s="52"/>
      <c r="N506" s="52"/>
      <c r="O506" s="52"/>
      <c r="P506" s="52"/>
      <c r="Q506" s="52"/>
      <c r="R506" s="52"/>
      <c r="S506" s="52"/>
      <c r="T506" s="52"/>
      <c r="U506" s="52"/>
      <c r="V506" s="52"/>
      <c r="W506" s="52"/>
      <c r="X506" s="52"/>
    </row>
    <row r="507" spans="1:24" s="81" customFormat="1">
      <c r="A507" s="53"/>
      <c r="B507" s="53"/>
      <c r="L507" s="52"/>
      <c r="M507" s="52"/>
      <c r="N507" s="52"/>
    </row>
    <row r="508" spans="1:24" s="81" customFormat="1">
      <c r="A508" s="53"/>
      <c r="B508" s="53"/>
      <c r="L508" s="52"/>
      <c r="M508" s="52"/>
      <c r="N508" s="52"/>
    </row>
    <row r="509" spans="1:24" s="81" customFormat="1">
      <c r="A509" s="53"/>
      <c r="B509" s="53"/>
      <c r="L509" s="52"/>
      <c r="M509" s="52"/>
      <c r="N509" s="52"/>
    </row>
    <row r="510" spans="1:24" s="81" customFormat="1">
      <c r="A510" s="53"/>
      <c r="B510" s="53"/>
      <c r="L510" s="52"/>
      <c r="M510" s="52"/>
      <c r="N510" s="52"/>
    </row>
    <row r="511" spans="1:24" s="81" customFormat="1">
      <c r="A511" s="53"/>
      <c r="B511" s="53"/>
      <c r="L511" s="52"/>
      <c r="M511" s="52"/>
      <c r="N511" s="52"/>
    </row>
    <row r="512" spans="1:24" s="81" customFormat="1">
      <c r="A512" s="53"/>
      <c r="B512" s="53"/>
      <c r="L512" s="52"/>
      <c r="M512" s="52"/>
      <c r="N512" s="52"/>
    </row>
    <row r="513" spans="1:14" s="81" customFormat="1">
      <c r="A513" s="53"/>
      <c r="B513" s="53"/>
      <c r="L513" s="52"/>
      <c r="M513" s="52"/>
      <c r="N513" s="52"/>
    </row>
    <row r="514" spans="1:14" s="81" customFormat="1">
      <c r="A514" s="53"/>
      <c r="B514" s="53"/>
      <c r="L514" s="52"/>
      <c r="M514" s="52"/>
      <c r="N514" s="52"/>
    </row>
    <row r="515" spans="1:14" s="81" customFormat="1">
      <c r="A515" s="53"/>
      <c r="B515" s="53"/>
      <c r="L515" s="52"/>
      <c r="M515" s="52"/>
      <c r="N515" s="52"/>
    </row>
    <row r="516" spans="1:14" s="81" customFormat="1">
      <c r="A516" s="53"/>
      <c r="B516" s="53"/>
      <c r="L516" s="52"/>
      <c r="M516" s="52"/>
      <c r="N516" s="52"/>
    </row>
    <row r="517" spans="1:14" s="81" customFormat="1">
      <c r="A517" s="53"/>
      <c r="B517" s="53"/>
      <c r="L517" s="52"/>
      <c r="M517" s="52"/>
      <c r="N517" s="52"/>
    </row>
    <row r="518" spans="1:14" s="81" customFormat="1">
      <c r="A518" s="53"/>
      <c r="B518" s="53"/>
      <c r="L518" s="52"/>
      <c r="M518" s="52"/>
      <c r="N518" s="52"/>
    </row>
    <row r="519" spans="1:14" s="81" customFormat="1">
      <c r="A519" s="53"/>
      <c r="B519" s="53"/>
      <c r="L519" s="52"/>
      <c r="M519" s="52"/>
      <c r="N519" s="52"/>
    </row>
    <row r="520" spans="1:14" s="81" customFormat="1">
      <c r="A520" s="53"/>
      <c r="B520" s="53"/>
      <c r="L520" s="52"/>
      <c r="M520" s="52"/>
      <c r="N520" s="52"/>
    </row>
    <row r="521" spans="1:14" s="81" customFormat="1">
      <c r="A521" s="53"/>
      <c r="B521" s="53"/>
      <c r="L521" s="52"/>
      <c r="M521" s="52"/>
      <c r="N521" s="52"/>
    </row>
    <row r="522" spans="1:14" s="81" customFormat="1">
      <c r="A522" s="53"/>
      <c r="B522" s="53"/>
      <c r="L522" s="52"/>
      <c r="M522" s="52"/>
      <c r="N522" s="52"/>
    </row>
    <row r="523" spans="1:14" s="81" customFormat="1">
      <c r="A523" s="53"/>
      <c r="B523" s="53"/>
      <c r="L523" s="52"/>
      <c r="M523" s="52"/>
      <c r="N523" s="52"/>
    </row>
    <row r="524" spans="1:14" s="81" customFormat="1">
      <c r="A524" s="53"/>
      <c r="B524" s="53"/>
      <c r="L524" s="52"/>
      <c r="M524" s="52"/>
      <c r="N524" s="52"/>
    </row>
    <row r="525" spans="1:14" s="81" customFormat="1">
      <c r="A525" s="53"/>
      <c r="B525" s="53"/>
      <c r="L525" s="52"/>
      <c r="M525" s="52"/>
      <c r="N525" s="52"/>
    </row>
    <row r="526" spans="1:14" s="81" customFormat="1">
      <c r="A526" s="53"/>
      <c r="B526" s="53"/>
      <c r="L526" s="52"/>
      <c r="M526" s="52"/>
      <c r="N526" s="52"/>
    </row>
    <row r="527" spans="1:14" s="81" customFormat="1">
      <c r="A527" s="53"/>
      <c r="B527" s="53"/>
      <c r="L527" s="52"/>
      <c r="M527" s="52"/>
      <c r="N527" s="52"/>
    </row>
    <row r="528" spans="1:14" s="81" customFormat="1">
      <c r="A528" s="53"/>
      <c r="B528" s="53"/>
      <c r="L528" s="52"/>
      <c r="M528" s="52"/>
      <c r="N528" s="52"/>
    </row>
    <row r="529" spans="1:14" s="81" customFormat="1">
      <c r="A529" s="53"/>
      <c r="B529" s="53"/>
      <c r="L529" s="52"/>
      <c r="M529" s="52"/>
      <c r="N529" s="52"/>
    </row>
    <row r="530" spans="1:14" s="81" customFormat="1">
      <c r="A530" s="53"/>
      <c r="B530" s="53"/>
      <c r="L530" s="52"/>
      <c r="M530" s="52"/>
      <c r="N530" s="52"/>
    </row>
    <row r="531" spans="1:14" s="81" customFormat="1">
      <c r="A531" s="53"/>
      <c r="B531" s="53"/>
      <c r="L531" s="52"/>
      <c r="M531" s="52"/>
      <c r="N531" s="52"/>
    </row>
    <row r="532" spans="1:14" s="81" customFormat="1">
      <c r="A532" s="53"/>
      <c r="B532" s="53"/>
      <c r="L532" s="52"/>
      <c r="M532" s="52"/>
      <c r="N532" s="52"/>
    </row>
    <row r="533" spans="1:14" s="81" customFormat="1">
      <c r="A533" s="53"/>
      <c r="B533" s="53"/>
      <c r="L533" s="52"/>
      <c r="M533" s="52"/>
      <c r="N533" s="52"/>
    </row>
    <row r="534" spans="1:14" s="81" customFormat="1">
      <c r="A534" s="53"/>
      <c r="B534" s="53"/>
      <c r="L534" s="52"/>
      <c r="M534" s="52"/>
      <c r="N534" s="52"/>
    </row>
    <row r="535" spans="1:14" s="81" customFormat="1">
      <c r="A535" s="53"/>
      <c r="B535" s="53"/>
      <c r="L535" s="52"/>
      <c r="M535" s="52"/>
      <c r="N535" s="52"/>
    </row>
    <row r="536" spans="1:14" s="81" customFormat="1">
      <c r="A536" s="53"/>
      <c r="B536" s="53"/>
      <c r="L536" s="52"/>
      <c r="M536" s="52"/>
      <c r="N536" s="52"/>
    </row>
    <row r="537" spans="1:14" s="81" customFormat="1">
      <c r="A537" s="53"/>
      <c r="B537" s="53"/>
      <c r="L537" s="52"/>
      <c r="M537" s="52"/>
      <c r="N537" s="52"/>
    </row>
    <row r="538" spans="1:14" s="81" customFormat="1">
      <c r="A538" s="53"/>
      <c r="B538" s="53"/>
      <c r="L538" s="52"/>
      <c r="M538" s="52"/>
      <c r="N538" s="52"/>
    </row>
    <row r="539" spans="1:14" s="81" customFormat="1">
      <c r="A539" s="53"/>
      <c r="B539" s="53"/>
      <c r="L539" s="52"/>
      <c r="M539" s="52"/>
      <c r="N539" s="52"/>
    </row>
    <row r="540" spans="1:14" s="81" customFormat="1">
      <c r="A540" s="53"/>
      <c r="B540" s="53"/>
      <c r="L540" s="52"/>
      <c r="M540" s="52"/>
      <c r="N540" s="52"/>
    </row>
    <row r="541" spans="1:14" s="81" customFormat="1">
      <c r="A541" s="53"/>
      <c r="B541" s="53"/>
      <c r="L541" s="52"/>
      <c r="M541" s="52"/>
      <c r="N541" s="52"/>
    </row>
    <row r="542" spans="1:14" s="81" customFormat="1">
      <c r="A542" s="53"/>
      <c r="B542" s="53"/>
      <c r="L542" s="52"/>
      <c r="M542" s="52"/>
      <c r="N542" s="52"/>
    </row>
    <row r="543" spans="1:14" s="81" customFormat="1">
      <c r="A543" s="53"/>
      <c r="B543" s="53"/>
      <c r="L543" s="52"/>
      <c r="M543" s="52"/>
      <c r="N543" s="52"/>
    </row>
    <row r="544" spans="1:14" s="81" customFormat="1">
      <c r="A544" s="53"/>
      <c r="B544" s="53"/>
      <c r="L544" s="52"/>
      <c r="M544" s="52"/>
      <c r="N544" s="52"/>
    </row>
    <row r="545" spans="1:14" s="81" customFormat="1">
      <c r="A545" s="53"/>
      <c r="B545" s="53"/>
      <c r="L545" s="52"/>
      <c r="M545" s="52"/>
      <c r="N545" s="52"/>
    </row>
    <row r="546" spans="1:14" s="81" customFormat="1">
      <c r="A546" s="53"/>
      <c r="B546" s="53"/>
      <c r="L546" s="52"/>
      <c r="M546" s="52"/>
      <c r="N546" s="52"/>
    </row>
    <row r="547" spans="1:14" s="81" customFormat="1">
      <c r="A547" s="53"/>
      <c r="B547" s="53"/>
      <c r="L547" s="52"/>
      <c r="M547" s="52"/>
      <c r="N547" s="52"/>
    </row>
    <row r="548" spans="1:14" s="81" customFormat="1">
      <c r="A548" s="53"/>
      <c r="B548" s="53"/>
      <c r="L548" s="52"/>
      <c r="M548" s="52"/>
      <c r="N548" s="52"/>
    </row>
    <row r="549" spans="1:14" s="81" customFormat="1">
      <c r="A549" s="53"/>
      <c r="B549" s="53"/>
      <c r="L549" s="52"/>
      <c r="M549" s="52"/>
      <c r="N549" s="52"/>
    </row>
    <row r="550" spans="1:14" s="81" customFormat="1">
      <c r="A550" s="53"/>
      <c r="B550" s="53"/>
      <c r="L550" s="52"/>
      <c r="M550" s="52"/>
      <c r="N550" s="52"/>
    </row>
    <row r="551" spans="1:14" s="81" customFormat="1">
      <c r="A551" s="53"/>
      <c r="B551" s="53"/>
      <c r="L551" s="52"/>
      <c r="M551" s="52"/>
      <c r="N551" s="52"/>
    </row>
    <row r="552" spans="1:14" s="81" customFormat="1">
      <c r="A552" s="53"/>
      <c r="B552" s="53"/>
      <c r="L552" s="52"/>
      <c r="M552" s="52"/>
      <c r="N552" s="52"/>
    </row>
    <row r="553" spans="1:14" s="81" customFormat="1">
      <c r="A553" s="53"/>
      <c r="B553" s="53"/>
      <c r="L553" s="52"/>
      <c r="M553" s="52"/>
      <c r="N553" s="52"/>
    </row>
    <row r="554" spans="1:14" s="81" customFormat="1">
      <c r="A554" s="53"/>
      <c r="B554" s="53"/>
      <c r="L554" s="52"/>
      <c r="M554" s="52"/>
      <c r="N554" s="52"/>
    </row>
    <row r="555" spans="1:14" s="81" customFormat="1">
      <c r="A555" s="53"/>
      <c r="B555" s="53"/>
      <c r="L555" s="52"/>
      <c r="M555" s="52"/>
      <c r="N555" s="52"/>
    </row>
    <row r="556" spans="1:14" s="81" customFormat="1">
      <c r="A556" s="53"/>
      <c r="B556" s="53"/>
      <c r="L556" s="52"/>
      <c r="M556" s="52"/>
      <c r="N556" s="52"/>
    </row>
    <row r="557" spans="1:14" s="81" customFormat="1">
      <c r="A557" s="53"/>
      <c r="B557" s="53"/>
      <c r="L557" s="52"/>
      <c r="M557" s="52"/>
      <c r="N557" s="52"/>
    </row>
    <row r="558" spans="1:14" s="81" customFormat="1">
      <c r="A558" s="53"/>
      <c r="B558" s="53"/>
      <c r="L558" s="52"/>
      <c r="M558" s="52"/>
      <c r="N558" s="52"/>
    </row>
    <row r="559" spans="1:14" s="81" customFormat="1">
      <c r="A559" s="53"/>
      <c r="B559" s="53"/>
      <c r="L559" s="52"/>
      <c r="M559" s="52"/>
      <c r="N559" s="52"/>
    </row>
    <row r="560" spans="1:14" s="81" customFormat="1">
      <c r="A560" s="53"/>
      <c r="B560" s="53"/>
      <c r="L560" s="52"/>
      <c r="M560" s="52"/>
      <c r="N560" s="52"/>
    </row>
    <row r="561" spans="1:14" s="81" customFormat="1">
      <c r="A561" s="53"/>
      <c r="B561" s="53"/>
      <c r="L561" s="52"/>
      <c r="M561" s="52"/>
      <c r="N561" s="52"/>
    </row>
    <row r="562" spans="1:14" s="81" customFormat="1">
      <c r="A562" s="53"/>
      <c r="B562" s="53"/>
      <c r="L562" s="52"/>
      <c r="M562" s="52"/>
      <c r="N562" s="52"/>
    </row>
    <row r="563" spans="1:14" s="81" customFormat="1">
      <c r="A563" s="53"/>
      <c r="B563" s="53"/>
      <c r="L563" s="52"/>
      <c r="M563" s="52"/>
      <c r="N563" s="52"/>
    </row>
    <row r="564" spans="1:14" s="81" customFormat="1">
      <c r="A564" s="53"/>
      <c r="B564" s="53"/>
      <c r="L564" s="52"/>
      <c r="M564" s="52"/>
      <c r="N564" s="52"/>
    </row>
    <row r="565" spans="1:14" s="81" customFormat="1">
      <c r="A565" s="53"/>
      <c r="B565" s="53"/>
      <c r="L565" s="52"/>
      <c r="M565" s="52"/>
      <c r="N565" s="52"/>
    </row>
    <row r="566" spans="1:14" s="81" customFormat="1">
      <c r="A566" s="53"/>
      <c r="B566" s="53"/>
      <c r="L566" s="52"/>
      <c r="M566" s="52"/>
      <c r="N566" s="52"/>
    </row>
    <row r="567" spans="1:14" s="81" customFormat="1">
      <c r="A567" s="53"/>
      <c r="B567" s="53"/>
      <c r="L567" s="52"/>
      <c r="M567" s="52"/>
      <c r="N567" s="52"/>
    </row>
    <row r="568" spans="1:14" s="81" customFormat="1">
      <c r="A568" s="53"/>
      <c r="B568" s="53"/>
      <c r="L568" s="52"/>
      <c r="M568" s="52"/>
      <c r="N568" s="52"/>
    </row>
    <row r="569" spans="1:14" s="81" customFormat="1">
      <c r="A569" s="53"/>
      <c r="B569" s="53"/>
      <c r="L569" s="52"/>
      <c r="M569" s="52"/>
      <c r="N569" s="52"/>
    </row>
    <row r="570" spans="1:14" s="81" customFormat="1">
      <c r="A570" s="53"/>
      <c r="B570" s="53"/>
      <c r="L570" s="52"/>
      <c r="M570" s="52"/>
      <c r="N570" s="52"/>
    </row>
    <row r="571" spans="1:14" s="81" customFormat="1">
      <c r="A571" s="53"/>
      <c r="B571" s="53"/>
      <c r="L571" s="52"/>
      <c r="M571" s="52"/>
      <c r="N571" s="52"/>
    </row>
    <row r="572" spans="1:14" s="81" customFormat="1">
      <c r="A572" s="53"/>
      <c r="B572" s="53"/>
      <c r="L572" s="52"/>
      <c r="M572" s="52"/>
      <c r="N572" s="52"/>
    </row>
    <row r="573" spans="1:14" s="81" customFormat="1">
      <c r="A573" s="53"/>
      <c r="B573" s="53"/>
      <c r="L573" s="52"/>
      <c r="M573" s="52"/>
      <c r="N573" s="52"/>
    </row>
    <row r="574" spans="1:14" s="81" customFormat="1">
      <c r="A574" s="53"/>
      <c r="B574" s="53"/>
      <c r="L574" s="52"/>
      <c r="M574" s="52"/>
      <c r="N574" s="52"/>
    </row>
    <row r="575" spans="1:14" s="81" customFormat="1">
      <c r="A575" s="53"/>
      <c r="B575" s="53"/>
      <c r="L575" s="52"/>
      <c r="M575" s="52"/>
      <c r="N575" s="52"/>
    </row>
    <row r="576" spans="1:14" s="81" customFormat="1">
      <c r="A576" s="53"/>
      <c r="B576" s="53"/>
      <c r="L576" s="52"/>
      <c r="M576" s="52"/>
      <c r="N576" s="52"/>
    </row>
    <row r="577" spans="1:14" s="81" customFormat="1">
      <c r="A577" s="53"/>
      <c r="B577" s="53"/>
      <c r="L577" s="52"/>
      <c r="M577" s="52"/>
      <c r="N577" s="52"/>
    </row>
    <row r="578" spans="1:14" s="81" customFormat="1">
      <c r="A578" s="53"/>
      <c r="B578" s="53"/>
      <c r="L578" s="52"/>
      <c r="M578" s="52"/>
      <c r="N578" s="52"/>
    </row>
    <row r="579" spans="1:14" s="81" customFormat="1">
      <c r="A579" s="53"/>
      <c r="B579" s="53"/>
      <c r="L579" s="52"/>
      <c r="M579" s="52"/>
      <c r="N579" s="52"/>
    </row>
    <row r="580" spans="1:14" s="81" customFormat="1">
      <c r="A580" s="53"/>
      <c r="B580" s="53"/>
      <c r="L580" s="52"/>
      <c r="M580" s="52"/>
      <c r="N580" s="52"/>
    </row>
    <row r="581" spans="1:14" s="81" customFormat="1">
      <c r="A581" s="53"/>
      <c r="B581" s="53"/>
      <c r="L581" s="52"/>
      <c r="M581" s="52"/>
      <c r="N581" s="52"/>
    </row>
    <row r="582" spans="1:14" s="81" customFormat="1">
      <c r="A582" s="53"/>
      <c r="B582" s="53"/>
      <c r="L582" s="52"/>
      <c r="M582" s="52"/>
      <c r="N582" s="52"/>
    </row>
    <row r="583" spans="1:14" s="81" customFormat="1">
      <c r="A583" s="53"/>
      <c r="B583" s="53"/>
      <c r="L583" s="52"/>
      <c r="M583" s="52"/>
      <c r="N583" s="52"/>
    </row>
    <row r="584" spans="1:14" s="81" customFormat="1">
      <c r="A584" s="53"/>
      <c r="B584" s="53"/>
      <c r="L584" s="52"/>
      <c r="M584" s="52"/>
      <c r="N584" s="52"/>
    </row>
    <row r="585" spans="1:14" s="81" customFormat="1">
      <c r="A585" s="53"/>
      <c r="B585" s="53"/>
      <c r="L585" s="52"/>
      <c r="M585" s="52"/>
      <c r="N585" s="52"/>
    </row>
    <row r="586" spans="1:14" s="81" customFormat="1">
      <c r="A586" s="53"/>
      <c r="B586" s="53"/>
      <c r="L586" s="52"/>
      <c r="M586" s="52"/>
      <c r="N586" s="52"/>
    </row>
    <row r="587" spans="1:14" s="81" customFormat="1">
      <c r="A587" s="53"/>
      <c r="B587" s="53"/>
      <c r="L587" s="52"/>
      <c r="M587" s="52"/>
      <c r="N587" s="52"/>
    </row>
    <row r="588" spans="1:14" s="81" customFormat="1">
      <c r="A588" s="53"/>
      <c r="B588" s="53"/>
      <c r="L588" s="52"/>
      <c r="M588" s="52"/>
      <c r="N588" s="52"/>
    </row>
    <row r="589" spans="1:14" s="81" customFormat="1">
      <c r="A589" s="53"/>
      <c r="B589" s="53"/>
      <c r="L589" s="52"/>
      <c r="M589" s="52"/>
      <c r="N589" s="52"/>
    </row>
    <row r="590" spans="1:14" s="81" customFormat="1">
      <c r="A590" s="53"/>
      <c r="B590" s="53"/>
      <c r="L590" s="52"/>
      <c r="M590" s="52"/>
      <c r="N590" s="52"/>
    </row>
    <row r="591" spans="1:14" s="81" customFormat="1">
      <c r="A591" s="53"/>
      <c r="B591" s="53"/>
      <c r="L591" s="52"/>
      <c r="M591" s="52"/>
      <c r="N591" s="52"/>
    </row>
    <row r="592" spans="1:14" s="81" customFormat="1">
      <c r="A592" s="53"/>
      <c r="B592" s="53"/>
      <c r="L592" s="52"/>
      <c r="M592" s="52"/>
      <c r="N592" s="52"/>
    </row>
    <row r="593" spans="1:14" s="81" customFormat="1">
      <c r="A593" s="53"/>
      <c r="B593" s="53"/>
      <c r="L593" s="52"/>
      <c r="M593" s="52"/>
      <c r="N593" s="52"/>
    </row>
    <row r="594" spans="1:14" s="81" customFormat="1">
      <c r="A594" s="53"/>
      <c r="B594" s="53"/>
      <c r="L594" s="52"/>
      <c r="M594" s="52"/>
      <c r="N594" s="52"/>
    </row>
    <row r="595" spans="1:14" s="81" customFormat="1">
      <c r="A595" s="53"/>
      <c r="B595" s="53"/>
      <c r="L595" s="52"/>
      <c r="M595" s="52"/>
      <c r="N595" s="52"/>
    </row>
    <row r="596" spans="1:14" s="81" customFormat="1">
      <c r="A596" s="53"/>
      <c r="B596" s="53"/>
      <c r="L596" s="52"/>
      <c r="M596" s="52"/>
      <c r="N596" s="52"/>
    </row>
    <row r="597" spans="1:14" s="81" customFormat="1">
      <c r="A597" s="53"/>
      <c r="B597" s="53"/>
      <c r="L597" s="52"/>
      <c r="M597" s="52"/>
      <c r="N597" s="52"/>
    </row>
    <row r="598" spans="1:14" s="81" customFormat="1">
      <c r="A598" s="53"/>
      <c r="B598" s="53"/>
      <c r="L598" s="52"/>
      <c r="M598" s="52"/>
      <c r="N598" s="52"/>
    </row>
    <row r="599" spans="1:14" s="81" customFormat="1">
      <c r="A599" s="53"/>
      <c r="B599" s="53"/>
      <c r="L599" s="52"/>
      <c r="M599" s="52"/>
      <c r="N599" s="52"/>
    </row>
    <row r="600" spans="1:14" s="81" customFormat="1">
      <c r="A600" s="53"/>
      <c r="B600" s="53"/>
      <c r="L600" s="52"/>
      <c r="M600" s="52"/>
      <c r="N600" s="52"/>
    </row>
    <row r="601" spans="1:14" s="81" customFormat="1">
      <c r="A601" s="53"/>
      <c r="B601" s="53"/>
      <c r="L601" s="52"/>
      <c r="M601" s="52"/>
      <c r="N601" s="52"/>
    </row>
    <row r="602" spans="1:14" s="81" customFormat="1">
      <c r="A602" s="53"/>
      <c r="B602" s="53"/>
      <c r="L602" s="52"/>
      <c r="M602" s="52"/>
      <c r="N602" s="52"/>
    </row>
    <row r="603" spans="1:14" s="81" customFormat="1">
      <c r="A603" s="53"/>
      <c r="B603" s="53"/>
      <c r="L603" s="52"/>
      <c r="M603" s="52"/>
      <c r="N603" s="52"/>
    </row>
    <row r="604" spans="1:14" s="81" customFormat="1">
      <c r="A604" s="53"/>
      <c r="B604" s="53"/>
      <c r="L604" s="52"/>
      <c r="M604" s="52"/>
      <c r="N604" s="52"/>
    </row>
    <row r="605" spans="1:14" s="81" customFormat="1">
      <c r="A605" s="53"/>
      <c r="B605" s="53"/>
      <c r="L605" s="52"/>
      <c r="M605" s="52"/>
      <c r="N605" s="52"/>
    </row>
    <row r="606" spans="1:14" s="81" customFormat="1">
      <c r="A606" s="53"/>
      <c r="B606" s="53"/>
      <c r="L606" s="52"/>
      <c r="M606" s="52"/>
      <c r="N606" s="52"/>
    </row>
    <row r="607" spans="1:14" s="81" customFormat="1">
      <c r="A607" s="53"/>
      <c r="B607" s="53"/>
      <c r="L607" s="52"/>
      <c r="M607" s="52"/>
      <c r="N607" s="52"/>
    </row>
    <row r="608" spans="1:14" s="81" customFormat="1">
      <c r="A608" s="53"/>
      <c r="B608" s="53"/>
      <c r="L608" s="52"/>
      <c r="M608" s="52"/>
      <c r="N608" s="52"/>
    </row>
    <row r="609" spans="1:14" s="81" customFormat="1">
      <c r="A609" s="53"/>
      <c r="B609" s="53"/>
      <c r="L609" s="52"/>
      <c r="M609" s="52"/>
      <c r="N609" s="52"/>
    </row>
    <row r="610" spans="1:14" s="81" customFormat="1">
      <c r="A610" s="53"/>
      <c r="B610" s="53"/>
      <c r="L610" s="52"/>
      <c r="M610" s="52"/>
      <c r="N610" s="52"/>
    </row>
    <row r="611" spans="1:14" s="81" customFormat="1">
      <c r="A611" s="53"/>
      <c r="B611" s="53"/>
      <c r="L611" s="52"/>
      <c r="M611" s="52"/>
      <c r="N611" s="52"/>
    </row>
    <row r="612" spans="1:14" s="81" customFormat="1">
      <c r="A612" s="53"/>
      <c r="B612" s="53"/>
      <c r="L612" s="52"/>
      <c r="M612" s="52"/>
      <c r="N612" s="52"/>
    </row>
    <row r="613" spans="1:14" s="81" customFormat="1">
      <c r="A613" s="53"/>
      <c r="B613" s="53"/>
      <c r="L613" s="52"/>
      <c r="M613" s="52"/>
      <c r="N613" s="52"/>
    </row>
    <row r="614" spans="1:14" s="81" customFormat="1">
      <c r="A614" s="53"/>
      <c r="B614" s="53"/>
      <c r="L614" s="52"/>
      <c r="M614" s="52"/>
      <c r="N614" s="52"/>
    </row>
    <row r="615" spans="1:14" s="81" customFormat="1">
      <c r="A615" s="53"/>
      <c r="B615" s="53"/>
      <c r="L615" s="52"/>
      <c r="M615" s="52"/>
      <c r="N615" s="52"/>
    </row>
    <row r="616" spans="1:14" s="81" customFormat="1">
      <c r="A616" s="53"/>
      <c r="B616" s="53"/>
      <c r="L616" s="52"/>
      <c r="M616" s="52"/>
      <c r="N616" s="52"/>
    </row>
    <row r="617" spans="1:14" s="81" customFormat="1">
      <c r="A617" s="53"/>
      <c r="B617" s="53"/>
      <c r="L617" s="52"/>
      <c r="M617" s="52"/>
      <c r="N617" s="52"/>
    </row>
    <row r="618" spans="1:14" s="81" customFormat="1">
      <c r="A618" s="53"/>
      <c r="B618" s="53"/>
      <c r="L618" s="52"/>
      <c r="M618" s="52"/>
      <c r="N618" s="52"/>
    </row>
    <row r="619" spans="1:14" s="81" customFormat="1">
      <c r="A619" s="53"/>
      <c r="B619" s="53"/>
      <c r="L619" s="52"/>
      <c r="M619" s="52"/>
      <c r="N619" s="52"/>
    </row>
    <row r="620" spans="1:14" s="81" customFormat="1">
      <c r="A620" s="53"/>
      <c r="B620" s="53"/>
      <c r="L620" s="52"/>
      <c r="M620" s="52"/>
      <c r="N620" s="52"/>
    </row>
    <row r="621" spans="1:14" s="81" customFormat="1">
      <c r="A621" s="53"/>
      <c r="B621" s="53"/>
      <c r="L621" s="52"/>
      <c r="M621" s="52"/>
      <c r="N621" s="52"/>
    </row>
    <row r="622" spans="1:14" s="81" customFormat="1">
      <c r="A622" s="53"/>
      <c r="B622" s="53"/>
      <c r="L622" s="52"/>
      <c r="M622" s="52"/>
      <c r="N622" s="52"/>
    </row>
    <row r="623" spans="1:14" s="81" customFormat="1">
      <c r="A623" s="53"/>
      <c r="B623" s="53"/>
      <c r="L623" s="52"/>
      <c r="M623" s="52"/>
      <c r="N623" s="52"/>
    </row>
    <row r="624" spans="1:14" s="81" customFormat="1">
      <c r="A624" s="53"/>
      <c r="B624" s="53"/>
      <c r="L624" s="52"/>
      <c r="M624" s="52"/>
      <c r="N624" s="52"/>
    </row>
    <row r="625" spans="1:14" s="81" customFormat="1">
      <c r="A625" s="53"/>
      <c r="B625" s="53"/>
      <c r="L625" s="52"/>
      <c r="M625" s="52"/>
      <c r="N625" s="52"/>
    </row>
    <row r="626" spans="1:14" s="81" customFormat="1">
      <c r="A626" s="53"/>
      <c r="B626" s="53"/>
      <c r="L626" s="52"/>
      <c r="M626" s="52"/>
      <c r="N626" s="52"/>
    </row>
    <row r="627" spans="1:14" s="81" customFormat="1">
      <c r="A627" s="53"/>
      <c r="B627" s="53"/>
      <c r="L627" s="52"/>
      <c r="M627" s="52"/>
      <c r="N627" s="52"/>
    </row>
    <row r="628" spans="1:14" s="81" customFormat="1">
      <c r="A628" s="53"/>
      <c r="B628" s="53"/>
      <c r="L628" s="52"/>
      <c r="M628" s="52"/>
      <c r="N628" s="52"/>
    </row>
    <row r="629" spans="1:14" s="81" customFormat="1">
      <c r="A629" s="53"/>
      <c r="B629" s="53"/>
      <c r="L629" s="52"/>
      <c r="M629" s="52"/>
      <c r="N629" s="52"/>
    </row>
    <row r="630" spans="1:14" s="81" customFormat="1">
      <c r="A630" s="53"/>
      <c r="B630" s="53"/>
      <c r="L630" s="52"/>
      <c r="M630" s="52"/>
      <c r="N630" s="52"/>
    </row>
    <row r="631" spans="1:14" s="81" customFormat="1">
      <c r="A631" s="53"/>
      <c r="B631" s="53"/>
      <c r="L631" s="52"/>
      <c r="M631" s="52"/>
      <c r="N631" s="52"/>
    </row>
    <row r="632" spans="1:14" s="81" customFormat="1">
      <c r="A632" s="53"/>
      <c r="B632" s="53"/>
      <c r="L632" s="52"/>
      <c r="M632" s="52"/>
      <c r="N632" s="52"/>
    </row>
    <row r="633" spans="1:14" s="81" customFormat="1">
      <c r="A633" s="53"/>
      <c r="B633" s="53"/>
      <c r="L633" s="52"/>
      <c r="M633" s="52"/>
      <c r="N633" s="52"/>
    </row>
    <row r="634" spans="1:14" s="81" customFormat="1">
      <c r="A634" s="53"/>
      <c r="B634" s="53"/>
      <c r="L634" s="52"/>
      <c r="M634" s="52"/>
      <c r="N634" s="52"/>
    </row>
    <row r="635" spans="1:14" s="81" customFormat="1">
      <c r="A635" s="53"/>
      <c r="B635" s="53"/>
      <c r="L635" s="52"/>
      <c r="M635" s="52"/>
      <c r="N635" s="52"/>
    </row>
    <row r="636" spans="1:14" s="81" customFormat="1">
      <c r="A636" s="53"/>
      <c r="B636" s="53"/>
      <c r="L636" s="52"/>
      <c r="M636" s="52"/>
      <c r="N636" s="52"/>
    </row>
    <row r="637" spans="1:14" s="81" customFormat="1">
      <c r="A637" s="53"/>
      <c r="B637" s="53"/>
      <c r="L637" s="52"/>
      <c r="M637" s="52"/>
      <c r="N637" s="52"/>
    </row>
    <row r="638" spans="1:14" s="81" customFormat="1">
      <c r="A638" s="53"/>
      <c r="B638" s="53"/>
      <c r="L638" s="52"/>
      <c r="M638" s="52"/>
      <c r="N638" s="52"/>
    </row>
    <row r="639" spans="1:14" s="81" customFormat="1">
      <c r="A639" s="53"/>
      <c r="B639" s="53"/>
      <c r="L639" s="52"/>
      <c r="M639" s="52"/>
      <c r="N639" s="52"/>
    </row>
    <row r="640" spans="1:14" s="81" customFormat="1">
      <c r="A640" s="53"/>
      <c r="B640" s="53"/>
      <c r="L640" s="52"/>
      <c r="M640" s="52"/>
      <c r="N640" s="52"/>
    </row>
    <row r="641" spans="1:14" s="81" customFormat="1">
      <c r="A641" s="53"/>
      <c r="B641" s="53"/>
      <c r="L641" s="52"/>
      <c r="M641" s="52"/>
      <c r="N641" s="52"/>
    </row>
    <row r="642" spans="1:14" s="81" customFormat="1">
      <c r="A642" s="53"/>
      <c r="B642" s="53"/>
      <c r="L642" s="52"/>
      <c r="M642" s="52"/>
      <c r="N642" s="52"/>
    </row>
    <row r="643" spans="1:14" s="81" customFormat="1">
      <c r="A643" s="53"/>
      <c r="B643" s="53"/>
      <c r="L643" s="52"/>
      <c r="M643" s="52"/>
      <c r="N643" s="52"/>
    </row>
    <row r="644" spans="1:14" s="81" customFormat="1">
      <c r="A644" s="53"/>
      <c r="B644" s="53"/>
      <c r="L644" s="52"/>
      <c r="M644" s="52"/>
      <c r="N644" s="52"/>
    </row>
    <row r="645" spans="1:14" s="81" customFormat="1">
      <c r="A645" s="53"/>
      <c r="B645" s="53"/>
      <c r="L645" s="52"/>
      <c r="M645" s="52"/>
      <c r="N645" s="52"/>
    </row>
    <row r="646" spans="1:14" s="81" customFormat="1">
      <c r="A646" s="53"/>
      <c r="B646" s="53"/>
      <c r="L646" s="52"/>
      <c r="M646" s="52"/>
      <c r="N646" s="52"/>
    </row>
    <row r="647" spans="1:14" s="81" customFormat="1">
      <c r="A647" s="53"/>
      <c r="B647" s="53"/>
      <c r="L647" s="52"/>
      <c r="M647" s="52"/>
      <c r="N647" s="52"/>
    </row>
    <row r="648" spans="1:14" s="81" customFormat="1">
      <c r="A648" s="53"/>
      <c r="B648" s="53"/>
      <c r="L648" s="52"/>
      <c r="M648" s="52"/>
      <c r="N648" s="52"/>
    </row>
    <row r="649" spans="1:14" s="81" customFormat="1">
      <c r="A649" s="53"/>
      <c r="B649" s="53"/>
      <c r="L649" s="52"/>
      <c r="M649" s="52"/>
      <c r="N649" s="52"/>
    </row>
    <row r="650" spans="1:14" s="81" customFormat="1">
      <c r="A650" s="53"/>
      <c r="B650" s="53"/>
      <c r="L650" s="52"/>
      <c r="M650" s="52"/>
      <c r="N650" s="52"/>
    </row>
    <row r="651" spans="1:14" s="81" customFormat="1">
      <c r="A651" s="53"/>
      <c r="B651" s="53"/>
      <c r="L651" s="52"/>
      <c r="M651" s="52"/>
      <c r="N651" s="52"/>
    </row>
    <row r="652" spans="1:14" s="81" customFormat="1">
      <c r="A652" s="53"/>
      <c r="B652" s="53"/>
      <c r="L652" s="52"/>
      <c r="M652" s="52"/>
      <c r="N652" s="52"/>
    </row>
    <row r="653" spans="1:14" s="81" customFormat="1">
      <c r="A653" s="53"/>
      <c r="B653" s="53"/>
      <c r="L653" s="52"/>
      <c r="M653" s="52"/>
      <c r="N653" s="52"/>
    </row>
    <row r="654" spans="1:14" s="81" customFormat="1">
      <c r="A654" s="53"/>
      <c r="B654" s="53"/>
      <c r="L654" s="52"/>
      <c r="M654" s="52"/>
      <c r="N654" s="52"/>
    </row>
    <row r="655" spans="1:14" s="81" customFormat="1">
      <c r="A655" s="53"/>
      <c r="B655" s="53"/>
      <c r="L655" s="52"/>
      <c r="M655" s="52"/>
      <c r="N655" s="52"/>
    </row>
    <row r="656" spans="1:14" s="81" customFormat="1">
      <c r="A656" s="53"/>
      <c r="B656" s="53"/>
      <c r="L656" s="52"/>
      <c r="M656" s="52"/>
      <c r="N656" s="52"/>
    </row>
    <row r="657" spans="1:14" s="81" customFormat="1">
      <c r="A657" s="53"/>
      <c r="B657" s="53"/>
      <c r="L657" s="52"/>
      <c r="M657" s="52"/>
      <c r="N657" s="52"/>
    </row>
    <row r="658" spans="1:14" s="81" customFormat="1">
      <c r="A658" s="53"/>
      <c r="B658" s="53"/>
      <c r="L658" s="52"/>
      <c r="M658" s="52"/>
      <c r="N658" s="52"/>
    </row>
    <row r="659" spans="1:14" s="81" customFormat="1">
      <c r="A659" s="53"/>
      <c r="B659" s="53"/>
      <c r="L659" s="52"/>
      <c r="M659" s="52"/>
      <c r="N659" s="52"/>
    </row>
    <row r="660" spans="1:14" s="81" customFormat="1">
      <c r="A660" s="53"/>
      <c r="B660" s="53"/>
      <c r="L660" s="52"/>
      <c r="M660" s="52"/>
      <c r="N660" s="52"/>
    </row>
    <row r="661" spans="1:14" s="81" customFormat="1">
      <c r="A661" s="53"/>
      <c r="B661" s="53"/>
      <c r="L661" s="52"/>
      <c r="M661" s="52"/>
      <c r="N661" s="52"/>
    </row>
    <row r="662" spans="1:14" s="81" customFormat="1">
      <c r="A662" s="53"/>
      <c r="B662" s="53"/>
      <c r="L662" s="52"/>
      <c r="M662" s="52"/>
      <c r="N662" s="52"/>
    </row>
    <row r="663" spans="1:14" s="81" customFormat="1">
      <c r="A663" s="53"/>
      <c r="B663" s="53"/>
      <c r="L663" s="52"/>
      <c r="M663" s="52"/>
      <c r="N663" s="52"/>
    </row>
    <row r="664" spans="1:14" s="81" customFormat="1">
      <c r="A664" s="53"/>
      <c r="B664" s="53"/>
      <c r="L664" s="52"/>
      <c r="M664" s="52"/>
      <c r="N664" s="52"/>
    </row>
    <row r="665" spans="1:14" s="81" customFormat="1">
      <c r="A665" s="53"/>
      <c r="B665" s="53"/>
      <c r="L665" s="52"/>
      <c r="M665" s="52"/>
      <c r="N665" s="52"/>
    </row>
    <row r="666" spans="1:14" s="81" customFormat="1">
      <c r="A666" s="53"/>
      <c r="B666" s="53"/>
      <c r="L666" s="52"/>
      <c r="M666" s="52"/>
      <c r="N666" s="52"/>
    </row>
    <row r="667" spans="1:14" s="81" customFormat="1">
      <c r="A667" s="53"/>
      <c r="B667" s="53"/>
      <c r="L667" s="52"/>
      <c r="M667" s="52"/>
      <c r="N667" s="52"/>
    </row>
    <row r="668" spans="1:14" s="81" customFormat="1">
      <c r="A668" s="53"/>
      <c r="B668" s="53"/>
      <c r="L668" s="52"/>
      <c r="M668" s="52"/>
      <c r="N668" s="52"/>
    </row>
    <row r="669" spans="1:14" s="81" customFormat="1">
      <c r="A669" s="53"/>
      <c r="B669" s="53"/>
      <c r="L669" s="52"/>
      <c r="M669" s="52"/>
      <c r="N669" s="52"/>
    </row>
    <row r="670" spans="1:14" s="81" customFormat="1">
      <c r="A670" s="53"/>
      <c r="B670" s="53"/>
      <c r="L670" s="52"/>
      <c r="M670" s="52"/>
      <c r="N670" s="52"/>
    </row>
    <row r="671" spans="1:14" s="81" customFormat="1">
      <c r="A671" s="53"/>
      <c r="B671" s="53"/>
      <c r="L671" s="52"/>
      <c r="M671" s="52"/>
      <c r="N671" s="52"/>
    </row>
    <row r="672" spans="1:14" s="81" customFormat="1">
      <c r="A672" s="53"/>
      <c r="B672" s="53"/>
      <c r="L672" s="52"/>
      <c r="M672" s="52"/>
      <c r="N672" s="52"/>
    </row>
    <row r="673" spans="1:24" s="81" customFormat="1">
      <c r="A673" s="53"/>
      <c r="B673" s="53"/>
      <c r="L673" s="52"/>
      <c r="M673" s="52"/>
      <c r="N673" s="52"/>
    </row>
    <row r="674" spans="1:24" s="81" customFormat="1">
      <c r="A674" s="53"/>
      <c r="B674" s="53"/>
      <c r="L674" s="52"/>
      <c r="M674" s="52"/>
      <c r="N674" s="52"/>
    </row>
    <row r="675" spans="1:24" s="81" customFormat="1">
      <c r="A675" s="53"/>
      <c r="B675" s="53"/>
      <c r="L675" s="52"/>
      <c r="M675" s="52"/>
      <c r="N675" s="52"/>
    </row>
    <row r="676" spans="1:24" s="81" customFormat="1">
      <c r="A676" s="53"/>
      <c r="B676" s="53"/>
      <c r="L676" s="52"/>
      <c r="M676" s="52"/>
      <c r="N676" s="52"/>
    </row>
    <row r="677" spans="1:24" s="81" customFormat="1">
      <c r="A677" s="53"/>
      <c r="B677" s="53"/>
      <c r="L677" s="52"/>
      <c r="M677" s="52"/>
      <c r="N677" s="52"/>
    </row>
    <row r="678" spans="1:24" s="81" customFormat="1">
      <c r="A678" s="53"/>
      <c r="B678" s="53"/>
      <c r="L678" s="52"/>
      <c r="M678" s="52"/>
      <c r="N678" s="52"/>
    </row>
    <row r="679" spans="1:24" s="81" customFormat="1">
      <c r="A679" s="53"/>
      <c r="B679" s="53"/>
      <c r="L679" s="52"/>
      <c r="M679" s="52"/>
      <c r="N679" s="52"/>
    </row>
    <row r="680" spans="1:24">
      <c r="A680" s="53"/>
      <c r="B680" s="53"/>
      <c r="O680" s="81"/>
      <c r="P680" s="81"/>
      <c r="Q680" s="81"/>
      <c r="R680" s="81"/>
      <c r="S680" s="81"/>
      <c r="T680" s="81"/>
      <c r="U680" s="81"/>
      <c r="V680" s="81"/>
      <c r="W680" s="81"/>
      <c r="X680" s="81"/>
    </row>
  </sheetData>
  <mergeCells count="27">
    <mergeCell ref="A1:X1"/>
    <mergeCell ref="A2:X2"/>
    <mergeCell ref="A3:X3"/>
    <mergeCell ref="A4:X4"/>
    <mergeCell ref="A5:A7"/>
    <mergeCell ref="B5:B7"/>
    <mergeCell ref="C5:G5"/>
    <mergeCell ref="H5:L5"/>
    <mergeCell ref="M5:Q5"/>
    <mergeCell ref="I6:I7"/>
    <mergeCell ref="M6:M7"/>
    <mergeCell ref="U6:V6"/>
    <mergeCell ref="N6:N7"/>
    <mergeCell ref="O6:O7"/>
    <mergeCell ref="P6:Q6"/>
    <mergeCell ref="R6:R7"/>
    <mergeCell ref="R5:V5"/>
    <mergeCell ref="W5:X6"/>
    <mergeCell ref="C6:C7"/>
    <mergeCell ref="D6:D7"/>
    <mergeCell ref="E6:E7"/>
    <mergeCell ref="F6:G6"/>
    <mergeCell ref="H6:H7"/>
    <mergeCell ref="T6:T7"/>
    <mergeCell ref="J6:J7"/>
    <mergeCell ref="K6:L6"/>
    <mergeCell ref="S6:S7"/>
  </mergeCells>
  <pageMargins left="0" right="0" top="0.74803149606299213" bottom="0.74803149606299213" header="0.31496062992125984" footer="0.31496062992125984"/>
  <pageSetup paperSize="14"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0"/>
  <sheetViews>
    <sheetView workbookViewId="0">
      <selection activeCell="A8" sqref="A8:X60"/>
    </sheetView>
  </sheetViews>
  <sheetFormatPr baseColWidth="10" defaultColWidth="11.7109375" defaultRowHeight="11.4"/>
  <cols>
    <col min="1" max="1" width="44" style="52" customWidth="1"/>
    <col min="2" max="2" width="15.85546875" style="52" customWidth="1"/>
    <col min="3" max="3" width="14.140625" style="81" customWidth="1"/>
    <col min="4" max="4" width="13.42578125" style="81" customWidth="1"/>
    <col min="5" max="5" width="13.7109375" style="81" customWidth="1"/>
    <col min="6" max="6" width="13.28515625" style="81" customWidth="1"/>
    <col min="7" max="7" width="7.42578125" style="81" customWidth="1"/>
    <col min="8" max="8" width="14" style="81" customWidth="1"/>
    <col min="9" max="9" width="14.28515625" style="81" customWidth="1"/>
    <col min="10" max="10" width="15.140625" style="81" customWidth="1"/>
    <col min="11" max="11" width="14" style="81" customWidth="1"/>
    <col min="12" max="12" width="8.28515625" style="52" customWidth="1"/>
    <col min="13" max="13" width="14" style="52" hidden="1" customWidth="1"/>
    <col min="14" max="14" width="17.140625" style="52" hidden="1" customWidth="1"/>
    <col min="15" max="15" width="13.42578125" style="52" hidden="1" customWidth="1"/>
    <col min="16" max="16" width="14.42578125" style="52" hidden="1" customWidth="1"/>
    <col min="17" max="17" width="7.42578125" style="52" hidden="1" customWidth="1"/>
    <col min="18" max="18" width="13.7109375" style="52" hidden="1" customWidth="1"/>
    <col min="19" max="19" width="13.85546875" style="52" hidden="1" customWidth="1"/>
    <col min="20" max="20" width="15.85546875" style="52" hidden="1" customWidth="1"/>
    <col min="21" max="21" width="17.28515625" style="52" hidden="1" customWidth="1"/>
    <col min="22" max="22" width="7.7109375" style="52" hidden="1" customWidth="1"/>
    <col min="23" max="23" width="15.42578125" style="52" customWidth="1"/>
    <col min="24" max="24" width="7.42578125" style="52" customWidth="1"/>
    <col min="25" max="25" width="20.140625" style="52" customWidth="1"/>
    <col min="26" max="16384" width="11.7109375" style="52"/>
  </cols>
  <sheetData>
    <row r="1" spans="1:24" ht="13.2">
      <c r="A1" s="445" t="s">
        <v>48</v>
      </c>
      <c r="B1" s="445"/>
      <c r="C1" s="445"/>
      <c r="D1" s="445"/>
      <c r="E1" s="445"/>
      <c r="F1" s="445"/>
      <c r="G1" s="445"/>
      <c r="H1" s="445"/>
      <c r="I1" s="445"/>
      <c r="J1" s="445"/>
      <c r="K1" s="445"/>
      <c r="L1" s="445"/>
      <c r="M1" s="445"/>
      <c r="N1" s="445"/>
      <c r="O1" s="445"/>
      <c r="P1" s="445"/>
      <c r="Q1" s="445"/>
      <c r="R1" s="445"/>
      <c r="S1" s="445"/>
      <c r="T1" s="445"/>
      <c r="U1" s="445"/>
      <c r="V1" s="445"/>
      <c r="W1" s="445"/>
      <c r="X1" s="445"/>
    </row>
    <row r="2" spans="1:24" ht="13.2">
      <c r="A2" s="446" t="s">
        <v>165</v>
      </c>
      <c r="B2" s="446"/>
      <c r="C2" s="446"/>
      <c r="D2" s="446"/>
      <c r="E2" s="446"/>
      <c r="F2" s="446"/>
      <c r="G2" s="446"/>
      <c r="H2" s="446"/>
      <c r="I2" s="446"/>
      <c r="J2" s="446"/>
      <c r="K2" s="446"/>
      <c r="L2" s="446"/>
      <c r="M2" s="446"/>
      <c r="N2" s="446"/>
      <c r="O2" s="446"/>
      <c r="P2" s="446"/>
      <c r="Q2" s="446"/>
      <c r="R2" s="446"/>
      <c r="S2" s="446"/>
      <c r="T2" s="446"/>
      <c r="U2" s="446"/>
      <c r="V2" s="446"/>
      <c r="W2" s="446"/>
      <c r="X2" s="446"/>
    </row>
    <row r="3" spans="1:24" ht="13.2">
      <c r="A3" s="446" t="s">
        <v>168</v>
      </c>
      <c r="B3" s="446"/>
      <c r="C3" s="446"/>
      <c r="D3" s="446"/>
      <c r="E3" s="446"/>
      <c r="F3" s="446"/>
      <c r="G3" s="446"/>
      <c r="H3" s="446"/>
      <c r="I3" s="446"/>
      <c r="J3" s="446"/>
      <c r="K3" s="446"/>
      <c r="L3" s="446"/>
      <c r="M3" s="446"/>
      <c r="N3" s="446"/>
      <c r="O3" s="446"/>
      <c r="P3" s="446"/>
      <c r="Q3" s="446"/>
      <c r="R3" s="446"/>
      <c r="S3" s="446"/>
      <c r="T3" s="446"/>
      <c r="U3" s="446"/>
      <c r="V3" s="446"/>
      <c r="W3" s="446"/>
      <c r="X3" s="446"/>
    </row>
    <row r="4" spans="1:24" ht="13.2">
      <c r="A4" s="446" t="s">
        <v>229</v>
      </c>
      <c r="B4" s="446"/>
      <c r="C4" s="446"/>
      <c r="D4" s="446"/>
      <c r="E4" s="446"/>
      <c r="F4" s="446"/>
      <c r="G4" s="446"/>
      <c r="H4" s="446"/>
      <c r="I4" s="446"/>
      <c r="J4" s="446"/>
      <c r="K4" s="446"/>
      <c r="L4" s="446"/>
      <c r="M4" s="446"/>
      <c r="N4" s="446"/>
      <c r="O4" s="446"/>
      <c r="P4" s="446"/>
      <c r="Q4" s="446"/>
      <c r="R4" s="446"/>
      <c r="S4" s="446"/>
      <c r="T4" s="446"/>
      <c r="U4" s="446"/>
      <c r="V4" s="446"/>
      <c r="W4" s="446"/>
      <c r="X4" s="446"/>
    </row>
    <row r="5" spans="1:24">
      <c r="A5" s="447" t="s">
        <v>123</v>
      </c>
      <c r="B5" s="447" t="s">
        <v>124</v>
      </c>
      <c r="C5" s="437" t="s">
        <v>125</v>
      </c>
      <c r="D5" s="437"/>
      <c r="E5" s="437"/>
      <c r="F5" s="437"/>
      <c r="G5" s="437"/>
      <c r="H5" s="437" t="s">
        <v>126</v>
      </c>
      <c r="I5" s="437"/>
      <c r="J5" s="437"/>
      <c r="K5" s="437"/>
      <c r="L5" s="437"/>
      <c r="M5" s="437" t="s">
        <v>127</v>
      </c>
      <c r="N5" s="437"/>
      <c r="O5" s="437"/>
      <c r="P5" s="437"/>
      <c r="Q5" s="437"/>
      <c r="R5" s="437" t="s">
        <v>128</v>
      </c>
      <c r="S5" s="437"/>
      <c r="T5" s="437"/>
      <c r="U5" s="437"/>
      <c r="V5" s="437"/>
      <c r="W5" s="438" t="s">
        <v>129</v>
      </c>
      <c r="X5" s="439"/>
    </row>
    <row r="6" spans="1:24">
      <c r="A6" s="448"/>
      <c r="B6" s="448"/>
      <c r="C6" s="442" t="s">
        <v>130</v>
      </c>
      <c r="D6" s="442" t="s">
        <v>131</v>
      </c>
      <c r="E6" s="442" t="s">
        <v>132</v>
      </c>
      <c r="F6" s="444" t="s">
        <v>61</v>
      </c>
      <c r="G6" s="444"/>
      <c r="H6" s="442" t="s">
        <v>133</v>
      </c>
      <c r="I6" s="442" t="s">
        <v>134</v>
      </c>
      <c r="J6" s="442" t="s">
        <v>135</v>
      </c>
      <c r="K6" s="444" t="s">
        <v>61</v>
      </c>
      <c r="L6" s="444"/>
      <c r="M6" s="442" t="s">
        <v>136</v>
      </c>
      <c r="N6" s="442" t="s">
        <v>137</v>
      </c>
      <c r="O6" s="442" t="s">
        <v>138</v>
      </c>
      <c r="P6" s="444" t="s">
        <v>61</v>
      </c>
      <c r="Q6" s="444"/>
      <c r="R6" s="442" t="s">
        <v>139</v>
      </c>
      <c r="S6" s="442" t="s">
        <v>140</v>
      </c>
      <c r="T6" s="442" t="s">
        <v>141</v>
      </c>
      <c r="U6" s="444" t="s">
        <v>61</v>
      </c>
      <c r="V6" s="444"/>
      <c r="W6" s="440"/>
      <c r="X6" s="441"/>
    </row>
    <row r="7" spans="1:24">
      <c r="A7" s="449"/>
      <c r="B7" s="449"/>
      <c r="C7" s="443"/>
      <c r="D7" s="443"/>
      <c r="E7" s="443"/>
      <c r="F7" s="220" t="s">
        <v>57</v>
      </c>
      <c r="G7" s="221" t="s">
        <v>8</v>
      </c>
      <c r="H7" s="443"/>
      <c r="I7" s="443"/>
      <c r="J7" s="443"/>
      <c r="K7" s="222" t="s">
        <v>57</v>
      </c>
      <c r="L7" s="221" t="s">
        <v>8</v>
      </c>
      <c r="M7" s="443"/>
      <c r="N7" s="443"/>
      <c r="O7" s="443"/>
      <c r="P7" s="222" t="s">
        <v>57</v>
      </c>
      <c r="Q7" s="222" t="s">
        <v>8</v>
      </c>
      <c r="R7" s="443"/>
      <c r="S7" s="443"/>
      <c r="T7" s="443"/>
      <c r="U7" s="222" t="s">
        <v>57</v>
      </c>
      <c r="V7" s="222" t="s">
        <v>8</v>
      </c>
      <c r="W7" s="222" t="s">
        <v>142</v>
      </c>
      <c r="X7" s="223" t="s">
        <v>8</v>
      </c>
    </row>
    <row r="8" spans="1:24">
      <c r="A8" s="118" t="s">
        <v>53</v>
      </c>
      <c r="B8" s="119">
        <v>921685751000</v>
      </c>
      <c r="C8" s="119">
        <v>12195789072</v>
      </c>
      <c r="D8" s="119">
        <v>20813627003</v>
      </c>
      <c r="E8" s="119">
        <v>28477754661</v>
      </c>
      <c r="F8" s="119">
        <v>61487170736</v>
      </c>
      <c r="G8" s="120">
        <v>6.6711642953456052E-2</v>
      </c>
      <c r="H8" s="121">
        <v>22125902080</v>
      </c>
      <c r="I8" s="121">
        <v>22848320493</v>
      </c>
      <c r="J8" s="121">
        <v>30290074406</v>
      </c>
      <c r="K8" s="122">
        <v>75264296979</v>
      </c>
      <c r="L8" s="241">
        <v>8.1659390846978597E-2</v>
      </c>
      <c r="M8" s="121">
        <v>0</v>
      </c>
      <c r="N8" s="121">
        <v>0</v>
      </c>
      <c r="O8" s="121">
        <v>0</v>
      </c>
      <c r="P8" s="122">
        <v>0</v>
      </c>
      <c r="Q8" s="123">
        <v>0</v>
      </c>
      <c r="R8" s="119">
        <v>0</v>
      </c>
      <c r="S8" s="119">
        <v>0</v>
      </c>
      <c r="T8" s="119">
        <v>0</v>
      </c>
      <c r="U8" s="119">
        <v>0</v>
      </c>
      <c r="V8" s="123">
        <v>0</v>
      </c>
      <c r="W8" s="119">
        <v>136791354037</v>
      </c>
      <c r="X8" s="124">
        <v>0.14841430920309409</v>
      </c>
    </row>
    <row r="9" spans="1:24">
      <c r="A9" s="158" t="s">
        <v>143</v>
      </c>
      <c r="B9" s="159">
        <v>287187051000</v>
      </c>
      <c r="C9" s="159">
        <v>12195759756</v>
      </c>
      <c r="D9" s="159">
        <v>16891833536</v>
      </c>
      <c r="E9" s="159">
        <v>20621663688</v>
      </c>
      <c r="F9" s="159">
        <v>49709256980</v>
      </c>
      <c r="G9" s="160">
        <v>0.17309017522520539</v>
      </c>
      <c r="H9" s="161">
        <v>16776026250</v>
      </c>
      <c r="I9" s="161">
        <v>17399253031</v>
      </c>
      <c r="J9" s="161">
        <v>25720918025</v>
      </c>
      <c r="K9" s="162">
        <v>59896197306</v>
      </c>
      <c r="L9" s="163">
        <v>0.20856162245978144</v>
      </c>
      <c r="M9" s="161">
        <v>0</v>
      </c>
      <c r="N9" s="161">
        <v>0</v>
      </c>
      <c r="O9" s="161">
        <v>0</v>
      </c>
      <c r="P9" s="162">
        <v>0</v>
      </c>
      <c r="Q9" s="165">
        <v>0</v>
      </c>
      <c r="R9" s="159">
        <v>0</v>
      </c>
      <c r="S9" s="159">
        <v>0</v>
      </c>
      <c r="T9" s="159">
        <v>0</v>
      </c>
      <c r="U9" s="159">
        <v>0</v>
      </c>
      <c r="V9" s="165">
        <v>0</v>
      </c>
      <c r="W9" s="159">
        <v>109605454286</v>
      </c>
      <c r="X9" s="167">
        <v>0.38165179768498686</v>
      </c>
    </row>
    <row r="10" spans="1:24">
      <c r="A10" s="135" t="s">
        <v>144</v>
      </c>
      <c r="B10" s="136">
        <v>212376619354</v>
      </c>
      <c r="C10" s="137">
        <v>11052321920</v>
      </c>
      <c r="D10" s="137">
        <v>14662835544</v>
      </c>
      <c r="E10" s="137">
        <v>16721033049</v>
      </c>
      <c r="F10" s="137">
        <v>42436190513</v>
      </c>
      <c r="G10" s="138">
        <v>0.19981573603573202</v>
      </c>
      <c r="H10" s="139">
        <v>14067509161</v>
      </c>
      <c r="I10" s="139">
        <v>14669456678</v>
      </c>
      <c r="J10" s="139">
        <v>22739285927</v>
      </c>
      <c r="K10" s="140">
        <v>51476251766</v>
      </c>
      <c r="L10" s="236">
        <v>0.24238191530959818</v>
      </c>
      <c r="M10" s="139"/>
      <c r="N10" s="139"/>
      <c r="O10" s="139"/>
      <c r="P10" s="140">
        <v>0</v>
      </c>
      <c r="Q10" s="142">
        <v>0</v>
      </c>
      <c r="R10" s="143"/>
      <c r="S10" s="143"/>
      <c r="T10" s="143"/>
      <c r="U10" s="240">
        <v>0</v>
      </c>
      <c r="V10" s="142">
        <v>0</v>
      </c>
      <c r="W10" s="144">
        <v>93912442279</v>
      </c>
      <c r="X10" s="145">
        <v>0.44219765134533023</v>
      </c>
    </row>
    <row r="11" spans="1:24">
      <c r="A11" s="135" t="s">
        <v>145</v>
      </c>
      <c r="B11" s="136">
        <v>40682582729</v>
      </c>
      <c r="C11" s="136">
        <v>981368510</v>
      </c>
      <c r="D11" s="136">
        <v>2200912998</v>
      </c>
      <c r="E11" s="136">
        <v>2936031040</v>
      </c>
      <c r="F11" s="137">
        <v>6118312548</v>
      </c>
      <c r="G11" s="138">
        <v>0.15039144856549749</v>
      </c>
      <c r="H11" s="146">
        <v>2214173463</v>
      </c>
      <c r="I11" s="146">
        <v>2544843225</v>
      </c>
      <c r="J11" s="146">
        <v>2721964684</v>
      </c>
      <c r="K11" s="140">
        <v>7480981372</v>
      </c>
      <c r="L11" s="236">
        <v>0.18388658905540156</v>
      </c>
      <c r="M11" s="146"/>
      <c r="N11" s="139"/>
      <c r="O11" s="139"/>
      <c r="P11" s="140">
        <v>0</v>
      </c>
      <c r="Q11" s="142">
        <v>0</v>
      </c>
      <c r="R11" s="143"/>
      <c r="S11" s="143"/>
      <c r="T11" s="143"/>
      <c r="U11" s="240">
        <v>0</v>
      </c>
      <c r="V11" s="142">
        <v>0</v>
      </c>
      <c r="W11" s="144">
        <v>13599293920</v>
      </c>
      <c r="X11" s="145">
        <v>0.33427803762089903</v>
      </c>
    </row>
    <row r="12" spans="1:24">
      <c r="A12" s="135" t="s">
        <v>146</v>
      </c>
      <c r="B12" s="136">
        <v>24139167464</v>
      </c>
      <c r="C12" s="136">
        <v>162069326</v>
      </c>
      <c r="D12" s="136">
        <v>12366348</v>
      </c>
      <c r="E12" s="136">
        <v>630878139</v>
      </c>
      <c r="F12" s="137">
        <v>805313813</v>
      </c>
      <c r="G12" s="138">
        <v>3.3361291941861979E-2</v>
      </c>
      <c r="H12" s="146">
        <v>367481148</v>
      </c>
      <c r="I12" s="146">
        <v>16893976</v>
      </c>
      <c r="J12" s="146">
        <v>64139225</v>
      </c>
      <c r="K12" s="140">
        <v>448514349</v>
      </c>
      <c r="L12" s="141">
        <v>1.8580356993210013E-2</v>
      </c>
      <c r="M12" s="146"/>
      <c r="N12" s="146"/>
      <c r="O12" s="146"/>
      <c r="P12" s="140">
        <v>0</v>
      </c>
      <c r="Q12" s="142">
        <v>0</v>
      </c>
      <c r="R12" s="143"/>
      <c r="S12" s="143"/>
      <c r="T12" s="143"/>
      <c r="U12" s="240">
        <v>0</v>
      </c>
      <c r="V12" s="142">
        <v>0</v>
      </c>
      <c r="W12" s="144">
        <v>1253828162</v>
      </c>
      <c r="X12" s="145">
        <v>5.1941648935071992E-2</v>
      </c>
    </row>
    <row r="13" spans="1:24">
      <c r="A13" s="135" t="s">
        <v>147</v>
      </c>
      <c r="B13" s="136">
        <v>9988681453</v>
      </c>
      <c r="C13" s="136">
        <v>0</v>
      </c>
      <c r="D13" s="136">
        <v>15718646</v>
      </c>
      <c r="E13" s="136">
        <v>333721460</v>
      </c>
      <c r="F13" s="137">
        <v>349440106</v>
      </c>
      <c r="G13" s="138">
        <v>3.4983606959960584E-2</v>
      </c>
      <c r="H13" s="139">
        <v>126862478</v>
      </c>
      <c r="I13" s="139">
        <v>168059152</v>
      </c>
      <c r="J13" s="139">
        <v>195528189</v>
      </c>
      <c r="K13" s="147">
        <v>490449819</v>
      </c>
      <c r="L13" s="141">
        <v>4.9100556595755525E-2</v>
      </c>
      <c r="M13" s="139"/>
      <c r="N13" s="139"/>
      <c r="O13" s="139"/>
      <c r="P13" s="140">
        <v>0</v>
      </c>
      <c r="Q13" s="142">
        <v>0</v>
      </c>
      <c r="R13" s="143"/>
      <c r="S13" s="143"/>
      <c r="T13" s="143"/>
      <c r="U13" s="240">
        <v>0</v>
      </c>
      <c r="V13" s="142">
        <v>0</v>
      </c>
      <c r="W13" s="144">
        <v>839889925</v>
      </c>
      <c r="X13" s="145">
        <v>8.4084163555716102E-2</v>
      </c>
    </row>
    <row r="14" spans="1:24">
      <c r="A14" s="158" t="s">
        <v>148</v>
      </c>
      <c r="B14" s="159">
        <v>884700000</v>
      </c>
      <c r="C14" s="168"/>
      <c r="D14" s="168"/>
      <c r="E14" s="168"/>
      <c r="F14" s="168"/>
      <c r="G14" s="169">
        <v>0</v>
      </c>
      <c r="H14" s="164"/>
      <c r="I14" s="164">
        <v>497380518</v>
      </c>
      <c r="J14" s="164"/>
      <c r="K14" s="162">
        <v>497380518</v>
      </c>
      <c r="L14" s="163">
        <v>0.56220246185147504</v>
      </c>
      <c r="M14" s="164"/>
      <c r="N14" s="164"/>
      <c r="O14" s="164"/>
      <c r="P14" s="164">
        <v>0</v>
      </c>
      <c r="Q14" s="165">
        <v>0</v>
      </c>
      <c r="R14" s="166"/>
      <c r="S14" s="166"/>
      <c r="T14" s="166"/>
      <c r="U14" s="255">
        <v>0</v>
      </c>
      <c r="V14" s="165">
        <v>0</v>
      </c>
      <c r="W14" s="170">
        <v>497380518</v>
      </c>
      <c r="X14" s="167">
        <v>0.56220246185147504</v>
      </c>
    </row>
    <row r="15" spans="1:24" ht="12">
      <c r="A15" s="171" t="s">
        <v>18</v>
      </c>
      <c r="B15" s="170">
        <v>633614000000</v>
      </c>
      <c r="C15" s="170">
        <v>29316</v>
      </c>
      <c r="D15" s="170">
        <v>3921793467</v>
      </c>
      <c r="E15" s="170">
        <v>7856090973</v>
      </c>
      <c r="F15" s="170">
        <v>11777913756</v>
      </c>
      <c r="G15" s="172">
        <v>1.8588468304046313E-2</v>
      </c>
      <c r="H15" s="170">
        <v>5349875830</v>
      </c>
      <c r="I15" s="170">
        <v>4951686944</v>
      </c>
      <c r="J15" s="170">
        <v>4569156381</v>
      </c>
      <c r="K15" s="170">
        <v>14910605477</v>
      </c>
      <c r="L15" s="172">
        <v>2.3532632607549706E-2</v>
      </c>
      <c r="M15" s="170">
        <v>0</v>
      </c>
      <c r="N15" s="170">
        <v>0</v>
      </c>
      <c r="O15" s="170">
        <v>0</v>
      </c>
      <c r="P15" s="170">
        <v>0</v>
      </c>
      <c r="Q15" s="173">
        <v>0</v>
      </c>
      <c r="R15" s="170">
        <v>0</v>
      </c>
      <c r="S15" s="170">
        <v>0</v>
      </c>
      <c r="T15" s="170">
        <v>0</v>
      </c>
      <c r="U15" s="170">
        <v>0</v>
      </c>
      <c r="V15" s="173">
        <v>0</v>
      </c>
      <c r="W15" s="170">
        <v>26688519233</v>
      </c>
      <c r="X15" s="172">
        <v>4.2121100911596022E-2</v>
      </c>
    </row>
    <row r="16" spans="1:24">
      <c r="A16" s="174" t="s">
        <v>19</v>
      </c>
      <c r="B16" s="175">
        <v>598293700000</v>
      </c>
      <c r="C16" s="175">
        <v>29316</v>
      </c>
      <c r="D16" s="175">
        <v>3306582085</v>
      </c>
      <c r="E16" s="175">
        <v>6154644006</v>
      </c>
      <c r="F16" s="175">
        <v>9461255407</v>
      </c>
      <c r="G16" s="176">
        <v>1.5813730625945082E-2</v>
      </c>
      <c r="H16" s="177">
        <v>4767857503</v>
      </c>
      <c r="I16" s="177">
        <v>4174674336</v>
      </c>
      <c r="J16" s="177">
        <v>3948761800</v>
      </c>
      <c r="K16" s="177">
        <v>12931179961</v>
      </c>
      <c r="L16" s="176">
        <v>2.1613431598895325E-2</v>
      </c>
      <c r="M16" s="175">
        <v>0</v>
      </c>
      <c r="N16" s="175">
        <v>0</v>
      </c>
      <c r="O16" s="175">
        <v>0</v>
      </c>
      <c r="P16" s="175">
        <v>0</v>
      </c>
      <c r="Q16" s="178">
        <v>0</v>
      </c>
      <c r="R16" s="175">
        <v>0</v>
      </c>
      <c r="S16" s="175">
        <v>0</v>
      </c>
      <c r="T16" s="175">
        <v>0</v>
      </c>
      <c r="U16" s="175">
        <v>0</v>
      </c>
      <c r="V16" s="178">
        <v>0</v>
      </c>
      <c r="W16" s="175">
        <v>22392435368</v>
      </c>
      <c r="X16" s="176">
        <v>3.742716222484041E-2</v>
      </c>
    </row>
    <row r="17" spans="1:24">
      <c r="A17" s="129" t="s">
        <v>35</v>
      </c>
      <c r="B17" s="148">
        <v>399232700000</v>
      </c>
      <c r="C17" s="148">
        <v>0</v>
      </c>
      <c r="D17" s="148">
        <v>3055606093</v>
      </c>
      <c r="E17" s="148">
        <v>467361598</v>
      </c>
      <c r="F17" s="148">
        <v>3522967691</v>
      </c>
      <c r="G17" s="138">
        <v>8.8243465302316176E-3</v>
      </c>
      <c r="H17" s="149">
        <v>1697381355</v>
      </c>
      <c r="I17" s="149">
        <v>639079628</v>
      </c>
      <c r="J17" s="149">
        <v>1005878930</v>
      </c>
      <c r="K17" s="149">
        <v>3382226235</v>
      </c>
      <c r="L17" s="138">
        <v>8.4718166497884575E-3</v>
      </c>
      <c r="M17" s="149">
        <v>0</v>
      </c>
      <c r="N17" s="149">
        <v>0</v>
      </c>
      <c r="O17" s="149">
        <v>0</v>
      </c>
      <c r="P17" s="149">
        <v>0</v>
      </c>
      <c r="Q17" s="150">
        <v>0</v>
      </c>
      <c r="R17" s="149">
        <v>0</v>
      </c>
      <c r="S17" s="149">
        <v>0</v>
      </c>
      <c r="T17" s="149">
        <v>0</v>
      </c>
      <c r="U17" s="149">
        <v>0</v>
      </c>
      <c r="V17" s="138">
        <v>0</v>
      </c>
      <c r="W17" s="149">
        <v>6905193926</v>
      </c>
      <c r="X17" s="138">
        <v>1.7296163180020075E-2</v>
      </c>
    </row>
    <row r="18" spans="1:24">
      <c r="A18" s="63" t="s">
        <v>10</v>
      </c>
      <c r="B18" s="64">
        <v>199929226783</v>
      </c>
      <c r="C18" s="65"/>
      <c r="D18" s="66">
        <v>2557777021</v>
      </c>
      <c r="E18" s="66">
        <v>303542724</v>
      </c>
      <c r="F18" s="66">
        <v>2861319745</v>
      </c>
      <c r="G18" s="67">
        <v>1.4311663137204202E-2</v>
      </c>
      <c r="H18" s="68"/>
      <c r="I18" s="68"/>
      <c r="J18" s="68"/>
      <c r="K18" s="68">
        <v>0</v>
      </c>
      <c r="L18" s="67">
        <v>0</v>
      </c>
      <c r="M18" s="69"/>
      <c r="N18" s="68"/>
      <c r="O18" s="68"/>
      <c r="P18" s="70">
        <v>0</v>
      </c>
      <c r="Q18" s="71">
        <v>0</v>
      </c>
      <c r="R18" s="68"/>
      <c r="S18" s="68"/>
      <c r="T18" s="68"/>
      <c r="U18" s="70">
        <v>0</v>
      </c>
      <c r="V18" s="67">
        <v>0</v>
      </c>
      <c r="W18" s="61">
        <v>2861319745</v>
      </c>
      <c r="X18" s="67">
        <v>1.4311663137204202E-2</v>
      </c>
    </row>
    <row r="19" spans="1:24">
      <c r="A19" s="63" t="s">
        <v>63</v>
      </c>
      <c r="B19" s="64">
        <v>10608132070</v>
      </c>
      <c r="C19" s="64"/>
      <c r="D19" s="66">
        <v>0</v>
      </c>
      <c r="E19" s="62">
        <v>0</v>
      </c>
      <c r="F19" s="66">
        <v>0</v>
      </c>
      <c r="G19" s="67">
        <v>0</v>
      </c>
      <c r="H19" s="68"/>
      <c r="I19" s="68"/>
      <c r="J19" s="68"/>
      <c r="K19" s="68"/>
      <c r="L19" s="67">
        <v>0</v>
      </c>
      <c r="M19" s="72"/>
      <c r="N19" s="68"/>
      <c r="O19" s="68"/>
      <c r="P19" s="70">
        <v>0</v>
      </c>
      <c r="Q19" s="71">
        <v>0</v>
      </c>
      <c r="R19" s="68"/>
      <c r="S19" s="68"/>
      <c r="T19" s="68"/>
      <c r="U19" s="70">
        <v>0</v>
      </c>
      <c r="V19" s="67">
        <v>0</v>
      </c>
      <c r="W19" s="61">
        <v>0</v>
      </c>
      <c r="X19" s="67">
        <v>0</v>
      </c>
    </row>
    <row r="20" spans="1:24">
      <c r="A20" s="63" t="s">
        <v>20</v>
      </c>
      <c r="B20" s="64">
        <v>40018000000</v>
      </c>
      <c r="C20" s="64"/>
      <c r="D20" s="66">
        <v>0</v>
      </c>
      <c r="E20" s="66">
        <v>0</v>
      </c>
      <c r="F20" s="66">
        <v>0</v>
      </c>
      <c r="G20" s="67">
        <v>0</v>
      </c>
      <c r="H20" s="81">
        <v>1697381355</v>
      </c>
      <c r="I20" s="68">
        <v>303885576</v>
      </c>
      <c r="J20" s="68">
        <v>183170483</v>
      </c>
      <c r="K20" s="68">
        <v>2184437414</v>
      </c>
      <c r="L20" s="67">
        <v>5.4586371482832727E-2</v>
      </c>
      <c r="M20" s="72"/>
      <c r="N20" s="68"/>
      <c r="O20" s="68"/>
      <c r="P20" s="70">
        <v>0</v>
      </c>
      <c r="Q20" s="71">
        <v>0</v>
      </c>
      <c r="R20" s="68"/>
      <c r="S20" s="68"/>
      <c r="T20" s="68"/>
      <c r="U20" s="70">
        <v>0</v>
      </c>
      <c r="V20" s="67">
        <v>0</v>
      </c>
      <c r="W20" s="61">
        <v>2184437414</v>
      </c>
      <c r="X20" s="67">
        <v>5.4586371482832727E-2</v>
      </c>
    </row>
    <row r="21" spans="1:24">
      <c r="A21" s="63" t="s">
        <v>41</v>
      </c>
      <c r="B21" s="64">
        <v>2530000000</v>
      </c>
      <c r="C21" s="64"/>
      <c r="D21" s="66">
        <v>0</v>
      </c>
      <c r="E21" s="66">
        <v>0</v>
      </c>
      <c r="F21" s="66">
        <v>0</v>
      </c>
      <c r="G21" s="67">
        <v>0</v>
      </c>
      <c r="H21" s="73"/>
      <c r="I21" s="68">
        <v>5516862</v>
      </c>
      <c r="J21" s="68">
        <v>0</v>
      </c>
      <c r="K21" s="68">
        <v>5516862</v>
      </c>
      <c r="L21" s="67">
        <v>2.1805778656126483E-3</v>
      </c>
      <c r="M21" s="72"/>
      <c r="N21" s="68"/>
      <c r="O21" s="68"/>
      <c r="P21" s="70">
        <v>0</v>
      </c>
      <c r="Q21" s="71">
        <v>0</v>
      </c>
      <c r="R21" s="68"/>
      <c r="S21" s="68"/>
      <c r="T21" s="68"/>
      <c r="U21" s="70">
        <v>0</v>
      </c>
      <c r="V21" s="67">
        <v>0</v>
      </c>
      <c r="W21" s="61">
        <v>5516862</v>
      </c>
      <c r="X21" s="67">
        <v>2.1805778656126483E-3</v>
      </c>
    </row>
    <row r="22" spans="1:24">
      <c r="A22" s="63" t="s">
        <v>26</v>
      </c>
      <c r="B22" s="64">
        <v>1500000000</v>
      </c>
      <c r="C22" s="64"/>
      <c r="D22" s="66">
        <v>0</v>
      </c>
      <c r="E22" s="66">
        <v>0</v>
      </c>
      <c r="F22" s="66">
        <v>0</v>
      </c>
      <c r="G22" s="67">
        <v>0</v>
      </c>
      <c r="H22" s="196"/>
      <c r="I22" s="68">
        <v>9014313</v>
      </c>
      <c r="J22" s="68">
        <v>0</v>
      </c>
      <c r="K22" s="68">
        <v>9014313</v>
      </c>
      <c r="L22" s="67">
        <v>6.0095419999999997E-3</v>
      </c>
      <c r="M22" s="72"/>
      <c r="N22" s="68"/>
      <c r="O22" s="68"/>
      <c r="P22" s="70">
        <v>0</v>
      </c>
      <c r="Q22" s="71">
        <v>0</v>
      </c>
      <c r="R22" s="68"/>
      <c r="S22" s="68"/>
      <c r="T22" s="68"/>
      <c r="U22" s="70">
        <v>0</v>
      </c>
      <c r="V22" s="67">
        <v>0</v>
      </c>
      <c r="W22" s="61">
        <v>9014313</v>
      </c>
      <c r="X22" s="67">
        <v>6.0095419999999997E-3</v>
      </c>
    </row>
    <row r="23" spans="1:24">
      <c r="A23" s="63" t="s">
        <v>21</v>
      </c>
      <c r="B23" s="64">
        <v>6015000000</v>
      </c>
      <c r="C23" s="64"/>
      <c r="D23" s="66">
        <v>0</v>
      </c>
      <c r="E23" s="66">
        <v>0</v>
      </c>
      <c r="F23" s="66">
        <v>0</v>
      </c>
      <c r="G23" s="67">
        <v>0</v>
      </c>
      <c r="H23" s="196"/>
      <c r="I23" s="68">
        <v>254743043</v>
      </c>
      <c r="J23" s="68">
        <v>326455955</v>
      </c>
      <c r="K23" s="68">
        <v>581198998</v>
      </c>
      <c r="L23" s="67">
        <v>9.6624937323358265E-2</v>
      </c>
      <c r="M23" s="68"/>
      <c r="N23" s="68"/>
      <c r="O23" s="68"/>
      <c r="P23" s="70">
        <v>0</v>
      </c>
      <c r="Q23" s="71">
        <v>0</v>
      </c>
      <c r="R23" s="68"/>
      <c r="S23" s="68"/>
      <c r="T23" s="68"/>
      <c r="U23" s="70">
        <v>0</v>
      </c>
      <c r="V23" s="67">
        <v>0</v>
      </c>
      <c r="W23" s="61">
        <v>581198998</v>
      </c>
      <c r="X23" s="67">
        <v>9.6624937323358265E-2</v>
      </c>
    </row>
    <row r="24" spans="1:24">
      <c r="A24" s="63" t="s">
        <v>9</v>
      </c>
      <c r="B24" s="64">
        <v>2375000000</v>
      </c>
      <c r="C24" s="74"/>
      <c r="D24" s="66">
        <v>0</v>
      </c>
      <c r="E24" s="66">
        <v>163818874</v>
      </c>
      <c r="F24" s="66">
        <v>163818874</v>
      </c>
      <c r="G24" s="67">
        <v>6.8976367999999996E-2</v>
      </c>
      <c r="I24" s="68">
        <v>65919834</v>
      </c>
      <c r="J24" s="68">
        <v>0</v>
      </c>
      <c r="K24" s="68">
        <v>65919834</v>
      </c>
      <c r="L24" s="67">
        <v>2.7755719578947367E-2</v>
      </c>
      <c r="M24" s="68"/>
      <c r="N24" s="68"/>
      <c r="O24" s="68"/>
      <c r="P24" s="70">
        <v>0</v>
      </c>
      <c r="Q24" s="71">
        <v>0</v>
      </c>
      <c r="R24" s="68"/>
      <c r="S24" s="68"/>
      <c r="T24" s="68"/>
      <c r="U24" s="70">
        <v>0</v>
      </c>
      <c r="V24" s="67">
        <v>0</v>
      </c>
      <c r="W24" s="61">
        <v>229738708</v>
      </c>
      <c r="X24" s="67">
        <v>9.6732087578947371E-2</v>
      </c>
    </row>
    <row r="25" spans="1:24">
      <c r="A25" s="2" t="s">
        <v>160</v>
      </c>
      <c r="B25" s="64">
        <v>136257341147</v>
      </c>
      <c r="C25" s="74"/>
      <c r="D25" s="66">
        <v>497829072</v>
      </c>
      <c r="E25" s="66"/>
      <c r="F25" s="66">
        <v>497829072</v>
      </c>
      <c r="G25" s="67">
        <v>3.6535944985373052E-3</v>
      </c>
      <c r="H25" s="73"/>
      <c r="I25" s="68">
        <v>39886322</v>
      </c>
      <c r="J25" s="68">
        <v>496252492</v>
      </c>
      <c r="K25" s="68">
        <v>536138814</v>
      </c>
      <c r="L25" s="67">
        <v>3.9347517681384333E-3</v>
      </c>
      <c r="M25" s="68"/>
      <c r="N25" s="68"/>
      <c r="O25" s="68"/>
      <c r="P25" s="70">
        <v>0</v>
      </c>
      <c r="Q25" s="71">
        <v>0</v>
      </c>
      <c r="R25" s="68"/>
      <c r="S25" s="68"/>
      <c r="T25" s="68"/>
      <c r="U25" s="70">
        <v>0</v>
      </c>
      <c r="V25" s="67">
        <v>0</v>
      </c>
      <c r="W25" s="61">
        <v>1033967886</v>
      </c>
      <c r="X25" s="67">
        <v>7.5883462666757389E-3</v>
      </c>
    </row>
    <row r="26" spans="1:24">
      <c r="A26" s="110" t="s">
        <v>3</v>
      </c>
      <c r="B26" s="151">
        <v>152017000000</v>
      </c>
      <c r="C26" s="151">
        <v>0</v>
      </c>
      <c r="D26" s="151">
        <v>52856964</v>
      </c>
      <c r="E26" s="151">
        <v>135242813</v>
      </c>
      <c r="F26" s="151">
        <v>188099777</v>
      </c>
      <c r="G26" s="138">
        <v>1.2373601439312708E-3</v>
      </c>
      <c r="H26" s="130">
        <v>496254537</v>
      </c>
      <c r="I26" s="130">
        <v>440292963</v>
      </c>
      <c r="J26" s="130">
        <v>691246709</v>
      </c>
      <c r="K26" s="130">
        <v>1627794209</v>
      </c>
      <c r="L26" s="138">
        <v>1.0707974825184026E-2</v>
      </c>
      <c r="M26" s="151">
        <v>0</v>
      </c>
      <c r="N26" s="151">
        <v>0</v>
      </c>
      <c r="O26" s="151">
        <v>0</v>
      </c>
      <c r="P26" s="151">
        <v>0</v>
      </c>
      <c r="Q26" s="71">
        <v>0</v>
      </c>
      <c r="R26" s="130">
        <v>0</v>
      </c>
      <c r="S26" s="130">
        <v>0</v>
      </c>
      <c r="T26" s="130">
        <v>0</v>
      </c>
      <c r="U26" s="130">
        <v>0</v>
      </c>
      <c r="V26" s="138">
        <v>0</v>
      </c>
      <c r="W26" s="151">
        <v>1815893986</v>
      </c>
      <c r="X26" s="138">
        <v>1.1945334969115297E-2</v>
      </c>
    </row>
    <row r="27" spans="1:24">
      <c r="A27" s="63" t="s">
        <v>36</v>
      </c>
      <c r="B27" s="64">
        <v>15731000000</v>
      </c>
      <c r="C27" s="64"/>
      <c r="D27" s="66">
        <v>0</v>
      </c>
      <c r="E27" s="66"/>
      <c r="F27" s="66">
        <v>0</v>
      </c>
      <c r="G27" s="67">
        <v>0</v>
      </c>
      <c r="H27" s="75"/>
      <c r="I27" s="68"/>
      <c r="J27" s="68"/>
      <c r="K27" s="68"/>
      <c r="L27" s="67">
        <v>0</v>
      </c>
      <c r="M27" s="68"/>
      <c r="N27" s="68"/>
      <c r="O27" s="68">
        <v>0</v>
      </c>
      <c r="P27" s="70">
        <v>0</v>
      </c>
      <c r="Q27" s="71">
        <v>0</v>
      </c>
      <c r="R27" s="68"/>
      <c r="S27" s="68"/>
      <c r="T27" s="68"/>
      <c r="U27" s="70">
        <v>0</v>
      </c>
      <c r="V27" s="67">
        <v>0</v>
      </c>
      <c r="W27" s="61">
        <v>0</v>
      </c>
      <c r="X27" s="67">
        <v>0</v>
      </c>
    </row>
    <row r="28" spans="1:24">
      <c r="A28" s="63" t="s">
        <v>22</v>
      </c>
      <c r="B28" s="64">
        <v>1000000000</v>
      </c>
      <c r="C28" s="64"/>
      <c r="D28" s="66">
        <v>0</v>
      </c>
      <c r="E28" s="66"/>
      <c r="F28" s="66">
        <v>0</v>
      </c>
      <c r="G28" s="67">
        <v>0</v>
      </c>
      <c r="H28" s="68"/>
      <c r="I28" s="68"/>
      <c r="J28" s="68"/>
      <c r="K28" s="68">
        <v>0</v>
      </c>
      <c r="L28" s="67">
        <v>0</v>
      </c>
      <c r="M28" s="68"/>
      <c r="N28" s="68"/>
      <c r="O28" s="68"/>
      <c r="P28" s="70">
        <v>0</v>
      </c>
      <c r="Q28" s="67">
        <v>0</v>
      </c>
      <c r="R28" s="68"/>
      <c r="S28" s="68"/>
      <c r="T28" s="68"/>
      <c r="U28" s="70">
        <v>0</v>
      </c>
      <c r="V28" s="67">
        <v>0</v>
      </c>
      <c r="W28" s="61">
        <v>0</v>
      </c>
      <c r="X28" s="67">
        <v>0</v>
      </c>
    </row>
    <row r="29" spans="1:24">
      <c r="A29" s="63" t="s">
        <v>23</v>
      </c>
      <c r="B29" s="64">
        <v>1000000000</v>
      </c>
      <c r="C29" s="64"/>
      <c r="D29" s="66">
        <v>0</v>
      </c>
      <c r="E29" s="66"/>
      <c r="F29" s="66">
        <v>0</v>
      </c>
      <c r="G29" s="67">
        <v>0</v>
      </c>
      <c r="H29" s="68"/>
      <c r="I29" s="68"/>
      <c r="J29" s="68"/>
      <c r="K29" s="68"/>
      <c r="L29" s="67">
        <v>0</v>
      </c>
      <c r="M29" s="68"/>
      <c r="N29" s="68"/>
      <c r="O29" s="68"/>
      <c r="P29" s="70">
        <v>0</v>
      </c>
      <c r="Q29" s="67">
        <v>0</v>
      </c>
      <c r="R29" s="68"/>
      <c r="S29" s="68"/>
      <c r="T29" s="68"/>
      <c r="U29" s="70">
        <v>0</v>
      </c>
      <c r="V29" s="67">
        <v>0</v>
      </c>
      <c r="W29" s="61">
        <v>0</v>
      </c>
      <c r="X29" s="67">
        <v>0</v>
      </c>
    </row>
    <row r="30" spans="1:24">
      <c r="A30" s="63" t="s">
        <v>37</v>
      </c>
      <c r="B30" s="64">
        <v>1785000000</v>
      </c>
      <c r="C30" s="64"/>
      <c r="D30" s="66">
        <v>0</v>
      </c>
      <c r="E30" s="66"/>
      <c r="F30" s="66">
        <v>0</v>
      </c>
      <c r="G30" s="67">
        <v>0</v>
      </c>
      <c r="H30" s="73">
        <v>58856487</v>
      </c>
      <c r="I30" s="68">
        <v>162828992</v>
      </c>
      <c r="J30" s="68">
        <v>127093665</v>
      </c>
      <c r="K30" s="68">
        <v>348779144</v>
      </c>
      <c r="L30" s="67">
        <v>0.19539447843137256</v>
      </c>
      <c r="M30" s="68"/>
      <c r="N30" s="68"/>
      <c r="O30" s="68"/>
      <c r="P30" s="70">
        <v>0</v>
      </c>
      <c r="Q30" s="67">
        <v>0</v>
      </c>
      <c r="R30" s="68"/>
      <c r="S30" s="68"/>
      <c r="T30" s="68"/>
      <c r="U30" s="70">
        <v>0</v>
      </c>
      <c r="V30" s="67">
        <v>0</v>
      </c>
      <c r="W30" s="61">
        <v>348779144</v>
      </c>
      <c r="X30" s="67">
        <v>0.19539447843137256</v>
      </c>
    </row>
    <row r="31" spans="1:24">
      <c r="A31" s="63" t="s">
        <v>24</v>
      </c>
      <c r="B31" s="64">
        <v>4264000000</v>
      </c>
      <c r="C31" s="74"/>
      <c r="D31" s="66">
        <v>52130872</v>
      </c>
      <c r="E31" s="66"/>
      <c r="F31" s="66">
        <v>52130872</v>
      </c>
      <c r="G31" s="67">
        <v>1.2225814258911821E-2</v>
      </c>
      <c r="H31" s="75">
        <v>193986163</v>
      </c>
      <c r="I31" s="68">
        <v>0</v>
      </c>
      <c r="J31" s="68">
        <v>412439904</v>
      </c>
      <c r="K31" s="68">
        <v>606426067</v>
      </c>
      <c r="L31" s="67">
        <v>0.14221999695121951</v>
      </c>
      <c r="M31" s="68"/>
      <c r="N31" s="68"/>
      <c r="O31" s="68"/>
      <c r="P31" s="70">
        <v>0</v>
      </c>
      <c r="Q31" s="67">
        <v>0</v>
      </c>
      <c r="R31" s="68"/>
      <c r="S31" s="68"/>
      <c r="T31" s="68"/>
      <c r="U31" s="70">
        <v>0</v>
      </c>
      <c r="V31" s="67">
        <v>0</v>
      </c>
      <c r="W31" s="61">
        <v>658556939</v>
      </c>
      <c r="X31" s="67">
        <v>0.15444581121013135</v>
      </c>
    </row>
    <row r="32" spans="1:24">
      <c r="A32" s="63" t="s">
        <v>38</v>
      </c>
      <c r="B32" s="64">
        <v>15679000000</v>
      </c>
      <c r="C32" s="64"/>
      <c r="D32" s="66">
        <v>0</v>
      </c>
      <c r="E32" s="66"/>
      <c r="F32" s="66">
        <v>0</v>
      </c>
      <c r="G32" s="67">
        <v>0</v>
      </c>
      <c r="H32" s="68">
        <v>0</v>
      </c>
      <c r="I32" s="68">
        <v>0</v>
      </c>
      <c r="J32" s="68">
        <v>0</v>
      </c>
      <c r="K32" s="68"/>
      <c r="L32" s="67">
        <v>0</v>
      </c>
      <c r="M32" s="68"/>
      <c r="N32" s="68"/>
      <c r="O32" s="68"/>
      <c r="P32" s="70">
        <v>0</v>
      </c>
      <c r="Q32" s="67">
        <v>0</v>
      </c>
      <c r="R32" s="68"/>
      <c r="S32" s="68"/>
      <c r="T32" s="68"/>
      <c r="U32" s="70">
        <v>0</v>
      </c>
      <c r="V32" s="67">
        <v>0</v>
      </c>
      <c r="W32" s="61">
        <v>0</v>
      </c>
      <c r="X32" s="67">
        <v>0</v>
      </c>
    </row>
    <row r="33" spans="1:24">
      <c r="A33" s="63" t="s">
        <v>42</v>
      </c>
      <c r="B33" s="64">
        <v>7149000000</v>
      </c>
      <c r="C33" s="64"/>
      <c r="D33" s="66">
        <v>0</v>
      </c>
      <c r="E33" s="66"/>
      <c r="F33" s="66">
        <v>0</v>
      </c>
      <c r="G33" s="67">
        <v>0</v>
      </c>
      <c r="H33" s="68">
        <v>0</v>
      </c>
      <c r="I33" s="68">
        <v>0</v>
      </c>
      <c r="J33" s="68">
        <v>0</v>
      </c>
      <c r="K33" s="68"/>
      <c r="L33" s="67">
        <v>0</v>
      </c>
      <c r="M33" s="68"/>
      <c r="N33" s="68"/>
      <c r="O33" s="68"/>
      <c r="P33" s="70">
        <v>0</v>
      </c>
      <c r="Q33" s="67">
        <v>0</v>
      </c>
      <c r="R33" s="68"/>
      <c r="S33" s="68"/>
      <c r="T33" s="68"/>
      <c r="U33" s="70">
        <v>0</v>
      </c>
      <c r="V33" s="67">
        <v>0</v>
      </c>
      <c r="W33" s="61">
        <v>0</v>
      </c>
      <c r="X33" s="67">
        <v>0</v>
      </c>
    </row>
    <row r="34" spans="1:24">
      <c r="A34" s="63" t="s">
        <v>43</v>
      </c>
      <c r="B34" s="64">
        <v>2100000000</v>
      </c>
      <c r="C34" s="64"/>
      <c r="D34" s="66">
        <v>0</v>
      </c>
      <c r="E34" s="62"/>
      <c r="F34" s="66">
        <v>0</v>
      </c>
      <c r="G34" s="67">
        <v>0</v>
      </c>
      <c r="H34" s="68">
        <v>0</v>
      </c>
      <c r="I34" s="68">
        <v>0</v>
      </c>
      <c r="J34" s="68">
        <v>0</v>
      </c>
      <c r="K34" s="68"/>
      <c r="L34" s="67">
        <v>0</v>
      </c>
      <c r="M34" s="68"/>
      <c r="N34" s="68"/>
      <c r="O34" s="68"/>
      <c r="P34" s="70">
        <v>0</v>
      </c>
      <c r="Q34" s="67">
        <v>0</v>
      </c>
      <c r="R34" s="68"/>
      <c r="S34" s="68"/>
      <c r="T34" s="68"/>
      <c r="U34" s="70">
        <v>0</v>
      </c>
      <c r="V34" s="67">
        <v>0</v>
      </c>
      <c r="W34" s="61">
        <v>0</v>
      </c>
      <c r="X34" s="67">
        <v>0</v>
      </c>
    </row>
    <row r="35" spans="1:24">
      <c r="A35" s="63" t="s">
        <v>25</v>
      </c>
      <c r="B35" s="64">
        <v>6046000000</v>
      </c>
      <c r="C35" s="64"/>
      <c r="D35" s="66">
        <v>726092</v>
      </c>
      <c r="E35" s="66">
        <v>135242813</v>
      </c>
      <c r="F35" s="66">
        <v>135968905</v>
      </c>
      <c r="G35" s="67">
        <v>2.2489067978828978E-2</v>
      </c>
      <c r="H35" s="75">
        <v>243411887</v>
      </c>
      <c r="I35" s="68">
        <v>277463971</v>
      </c>
      <c r="J35" s="68">
        <v>151713140</v>
      </c>
      <c r="K35" s="68">
        <v>672588998</v>
      </c>
      <c r="L35" s="67">
        <v>0.11124528580879921</v>
      </c>
      <c r="M35" s="68"/>
      <c r="N35" s="68"/>
      <c r="O35" s="68"/>
      <c r="P35" s="70">
        <v>0</v>
      </c>
      <c r="Q35" s="67">
        <v>0</v>
      </c>
      <c r="R35" s="68"/>
      <c r="S35" s="68"/>
      <c r="T35" s="68"/>
      <c r="U35" s="70">
        <v>0</v>
      </c>
      <c r="V35" s="67">
        <v>0</v>
      </c>
      <c r="W35" s="61">
        <v>808557903</v>
      </c>
      <c r="X35" s="67">
        <v>0.13373435378762819</v>
      </c>
    </row>
    <row r="36" spans="1:24">
      <c r="A36" s="63" t="s">
        <v>110</v>
      </c>
      <c r="B36" s="64">
        <v>700000000</v>
      </c>
      <c r="C36" s="64"/>
      <c r="D36" s="64">
        <v>0</v>
      </c>
      <c r="E36" s="64"/>
      <c r="F36" s="66">
        <v>0</v>
      </c>
      <c r="G36" s="67">
        <v>0</v>
      </c>
      <c r="H36" s="76">
        <v>0</v>
      </c>
      <c r="I36" s="76">
        <v>0</v>
      </c>
      <c r="J36" s="76">
        <v>0</v>
      </c>
      <c r="K36" s="68"/>
      <c r="L36" s="67">
        <v>0</v>
      </c>
      <c r="M36" s="76"/>
      <c r="N36" s="76"/>
      <c r="O36" s="76"/>
      <c r="P36" s="70">
        <v>0</v>
      </c>
      <c r="Q36" s="67">
        <v>0</v>
      </c>
      <c r="R36" s="76"/>
      <c r="S36" s="76"/>
      <c r="T36" s="76"/>
      <c r="U36" s="70">
        <v>0</v>
      </c>
      <c r="V36" s="67">
        <v>0</v>
      </c>
      <c r="W36" s="61">
        <v>0</v>
      </c>
      <c r="X36" s="67">
        <v>0</v>
      </c>
    </row>
    <row r="37" spans="1:24" s="23" customFormat="1" ht="14.25" customHeight="1">
      <c r="A37" s="60" t="s">
        <v>161</v>
      </c>
      <c r="B37" s="25">
        <v>96563000000</v>
      </c>
      <c r="C37" s="25"/>
      <c r="D37" s="24">
        <v>0</v>
      </c>
      <c r="E37" s="25"/>
      <c r="F37" s="29"/>
      <c r="G37" s="24"/>
      <c r="H37" s="31"/>
      <c r="I37" s="24"/>
      <c r="J37" s="31"/>
      <c r="K37" s="24"/>
      <c r="L37" s="32"/>
      <c r="M37" s="27"/>
      <c r="N37" s="252"/>
      <c r="O37" s="25"/>
      <c r="P37" s="25">
        <v>0</v>
      </c>
      <c r="Q37" s="67">
        <v>0</v>
      </c>
      <c r="R37" s="36"/>
      <c r="S37" s="26"/>
      <c r="T37" s="25"/>
      <c r="U37" s="70">
        <v>0</v>
      </c>
      <c r="V37" s="67">
        <v>0</v>
      </c>
      <c r="W37" s="61">
        <v>0</v>
      </c>
      <c r="X37" s="67">
        <v>0</v>
      </c>
    </row>
    <row r="38" spans="1:24">
      <c r="A38" s="110" t="s">
        <v>4</v>
      </c>
      <c r="B38" s="151">
        <v>47044000000</v>
      </c>
      <c r="C38" s="151">
        <v>29316</v>
      </c>
      <c r="D38" s="151">
        <v>198119028</v>
      </c>
      <c r="E38" s="151">
        <v>5552039595</v>
      </c>
      <c r="F38" s="151">
        <v>5750187939</v>
      </c>
      <c r="G38" s="152">
        <v>0.12222999615253805</v>
      </c>
      <c r="H38" s="151">
        <v>2574221611</v>
      </c>
      <c r="I38" s="151">
        <v>3095301745</v>
      </c>
      <c r="J38" s="151">
        <v>2251636161</v>
      </c>
      <c r="K38" s="151">
        <v>7921159517</v>
      </c>
      <c r="L38" s="138">
        <v>0.16837767870504208</v>
      </c>
      <c r="M38" s="151">
        <v>0</v>
      </c>
      <c r="N38" s="151">
        <v>0</v>
      </c>
      <c r="O38" s="151">
        <v>0</v>
      </c>
      <c r="P38" s="151">
        <v>0</v>
      </c>
      <c r="Q38" s="138">
        <v>0</v>
      </c>
      <c r="R38" s="151">
        <v>0</v>
      </c>
      <c r="S38" s="151">
        <v>0</v>
      </c>
      <c r="T38" s="151">
        <v>0</v>
      </c>
      <c r="U38" s="151">
        <v>0</v>
      </c>
      <c r="V38" s="138">
        <v>0</v>
      </c>
      <c r="W38" s="153">
        <v>13671347456</v>
      </c>
      <c r="X38" s="138">
        <v>0.29060767485758016</v>
      </c>
    </row>
    <row r="39" spans="1:24">
      <c r="A39" s="63" t="s">
        <v>27</v>
      </c>
      <c r="B39" s="64">
        <v>4000000000</v>
      </c>
      <c r="C39" s="64"/>
      <c r="D39" s="66"/>
      <c r="E39" s="66">
        <v>0</v>
      </c>
      <c r="F39" s="66">
        <v>0</v>
      </c>
      <c r="G39" s="67">
        <v>0</v>
      </c>
      <c r="H39" s="68"/>
      <c r="I39" s="68">
        <v>5943680</v>
      </c>
      <c r="J39" s="68">
        <v>12148398</v>
      </c>
      <c r="K39" s="68">
        <v>18092078</v>
      </c>
      <c r="L39" s="67">
        <v>4.5230195000000003E-3</v>
      </c>
      <c r="M39" s="68"/>
      <c r="N39" s="68"/>
      <c r="O39" s="68"/>
      <c r="P39" s="70">
        <v>0</v>
      </c>
      <c r="Q39" s="67">
        <v>0</v>
      </c>
      <c r="R39" s="68"/>
      <c r="S39" s="68"/>
      <c r="T39" s="68"/>
      <c r="U39" s="70">
        <v>0</v>
      </c>
      <c r="V39" s="67">
        <v>0</v>
      </c>
      <c r="W39" s="61">
        <v>18092078</v>
      </c>
      <c r="X39" s="67">
        <v>4.5230195000000003E-3</v>
      </c>
    </row>
    <row r="40" spans="1:24">
      <c r="A40" s="63" t="s">
        <v>40</v>
      </c>
      <c r="B40" s="64">
        <v>2800000000</v>
      </c>
      <c r="C40" s="64"/>
      <c r="D40" s="64"/>
      <c r="E40" s="64">
        <v>0</v>
      </c>
      <c r="F40" s="66">
        <v>0</v>
      </c>
      <c r="G40" s="67">
        <v>0</v>
      </c>
      <c r="H40" s="70">
        <v>60039997</v>
      </c>
      <c r="I40" s="70">
        <v>5000000</v>
      </c>
      <c r="J40" s="70">
        <v>32027999</v>
      </c>
      <c r="K40" s="70">
        <v>97067996</v>
      </c>
      <c r="L40" s="67">
        <v>3.4667141428571427E-2</v>
      </c>
      <c r="M40" s="70"/>
      <c r="N40" s="70"/>
      <c r="O40" s="70"/>
      <c r="P40" s="70">
        <v>0</v>
      </c>
      <c r="Q40" s="67">
        <v>0</v>
      </c>
      <c r="R40" s="70"/>
      <c r="S40" s="70"/>
      <c r="T40" s="70"/>
      <c r="U40" s="70">
        <v>0</v>
      </c>
      <c r="V40" s="67">
        <v>0</v>
      </c>
      <c r="W40" s="61">
        <v>97067996</v>
      </c>
      <c r="X40" s="67">
        <v>3.4667141428571427E-2</v>
      </c>
    </row>
    <row r="41" spans="1:24">
      <c r="A41" s="63" t="s">
        <v>28</v>
      </c>
      <c r="B41" s="64">
        <v>1807000000</v>
      </c>
      <c r="C41" s="64"/>
      <c r="D41" s="66"/>
      <c r="E41" s="66">
        <v>0</v>
      </c>
      <c r="F41" s="66">
        <v>0</v>
      </c>
      <c r="G41" s="67">
        <v>0</v>
      </c>
      <c r="H41" s="75">
        <v>0</v>
      </c>
      <c r="I41" s="68">
        <v>0</v>
      </c>
      <c r="J41" s="68">
        <v>0</v>
      </c>
      <c r="K41" s="68"/>
      <c r="L41" s="67">
        <v>0</v>
      </c>
      <c r="M41" s="68"/>
      <c r="N41" s="68"/>
      <c r="O41" s="68"/>
      <c r="P41" s="70">
        <v>0</v>
      </c>
      <c r="Q41" s="67">
        <v>0</v>
      </c>
      <c r="R41" s="68"/>
      <c r="S41" s="68"/>
      <c r="T41" s="68"/>
      <c r="U41" s="70">
        <v>0</v>
      </c>
      <c r="V41" s="67">
        <v>0</v>
      </c>
      <c r="W41" s="61">
        <v>0</v>
      </c>
      <c r="X41" s="67">
        <v>0</v>
      </c>
    </row>
    <row r="42" spans="1:24">
      <c r="A42" s="63" t="s">
        <v>29</v>
      </c>
      <c r="B42" s="64">
        <v>33452000000</v>
      </c>
      <c r="C42" s="74"/>
      <c r="D42" s="66"/>
      <c r="E42" s="66">
        <v>5353658650</v>
      </c>
      <c r="F42" s="66">
        <v>5353658650</v>
      </c>
      <c r="G42" s="67">
        <v>0.16004001703933995</v>
      </c>
      <c r="H42" s="68">
        <v>2315800670</v>
      </c>
      <c r="I42" s="68">
        <v>2884004464</v>
      </c>
      <c r="J42" s="68">
        <v>1986883934</v>
      </c>
      <c r="K42" s="68">
        <v>7186689068</v>
      </c>
      <c r="L42" s="67">
        <v>0.21483585639124717</v>
      </c>
      <c r="M42" s="68"/>
      <c r="N42" s="68"/>
      <c r="O42" s="68"/>
      <c r="P42" s="70">
        <v>0</v>
      </c>
      <c r="Q42" s="67">
        <v>0</v>
      </c>
      <c r="R42" s="68"/>
      <c r="S42" s="68"/>
      <c r="T42" s="68"/>
      <c r="U42" s="70">
        <v>0</v>
      </c>
      <c r="V42" s="67">
        <v>0</v>
      </c>
      <c r="W42" s="61">
        <v>12540347718</v>
      </c>
      <c r="X42" s="67">
        <v>0.37487587343058709</v>
      </c>
    </row>
    <row r="43" spans="1:24">
      <c r="A43" s="63" t="s">
        <v>44</v>
      </c>
      <c r="B43" s="64">
        <v>2100000000</v>
      </c>
      <c r="C43" s="64"/>
      <c r="D43" s="64"/>
      <c r="E43" s="64">
        <v>0</v>
      </c>
      <c r="F43" s="66">
        <v>0</v>
      </c>
      <c r="G43" s="67">
        <v>0</v>
      </c>
      <c r="H43" s="76"/>
      <c r="I43" s="76">
        <v>0</v>
      </c>
      <c r="J43" s="76">
        <v>0</v>
      </c>
      <c r="K43" s="76">
        <v>0</v>
      </c>
      <c r="L43" s="67">
        <v>0</v>
      </c>
      <c r="M43" s="76"/>
      <c r="N43" s="76"/>
      <c r="O43" s="76"/>
      <c r="P43" s="70">
        <v>0</v>
      </c>
      <c r="Q43" s="67">
        <v>0</v>
      </c>
      <c r="R43" s="76"/>
      <c r="S43" s="76"/>
      <c r="T43" s="76"/>
      <c r="U43" s="70">
        <v>0</v>
      </c>
      <c r="V43" s="67">
        <v>0</v>
      </c>
      <c r="W43" s="61">
        <v>0</v>
      </c>
      <c r="X43" s="67">
        <v>0</v>
      </c>
    </row>
    <row r="44" spans="1:24">
      <c r="A44" s="63" t="s">
        <v>30</v>
      </c>
      <c r="B44" s="64">
        <v>2885000000</v>
      </c>
      <c r="C44" s="65">
        <v>29316</v>
      </c>
      <c r="D44" s="64">
        <v>198119028</v>
      </c>
      <c r="E44" s="64">
        <v>198380945</v>
      </c>
      <c r="F44" s="66">
        <v>396529289</v>
      </c>
      <c r="G44" s="67">
        <v>0.13744516083188907</v>
      </c>
      <c r="H44" s="70">
        <v>198380944</v>
      </c>
      <c r="I44" s="70">
        <v>200353601</v>
      </c>
      <c r="J44" s="70">
        <v>220575830</v>
      </c>
      <c r="K44" s="70">
        <v>619310375</v>
      </c>
      <c r="L44" s="67">
        <v>0.21466564124783363</v>
      </c>
      <c r="M44" s="70"/>
      <c r="N44" s="70"/>
      <c r="O44" s="70"/>
      <c r="P44" s="70">
        <v>0</v>
      </c>
      <c r="Q44" s="67">
        <v>0</v>
      </c>
      <c r="R44" s="70"/>
      <c r="S44" s="70"/>
      <c r="T44" s="70"/>
      <c r="U44" s="70">
        <v>0</v>
      </c>
      <c r="V44" s="67">
        <v>0</v>
      </c>
      <c r="W44" s="61">
        <v>1015839664</v>
      </c>
      <c r="X44" s="67">
        <v>0.35211080207972273</v>
      </c>
    </row>
    <row r="45" spans="1:24">
      <c r="A45" s="179" t="s">
        <v>14</v>
      </c>
      <c r="B45" s="180">
        <v>25767000000</v>
      </c>
      <c r="C45" s="180">
        <v>0</v>
      </c>
      <c r="D45" s="180">
        <v>25882033</v>
      </c>
      <c r="E45" s="180">
        <v>415594487</v>
      </c>
      <c r="F45" s="180">
        <v>441476520</v>
      </c>
      <c r="G45" s="176">
        <v>1.7133407847246478E-2</v>
      </c>
      <c r="H45" s="180">
        <v>279449497</v>
      </c>
      <c r="I45" s="180">
        <v>443527273</v>
      </c>
      <c r="J45" s="180">
        <v>400290571</v>
      </c>
      <c r="K45" s="180">
        <v>1123267341</v>
      </c>
      <c r="L45" s="176">
        <v>4.3593252648736758E-2</v>
      </c>
      <c r="M45" s="180">
        <v>0</v>
      </c>
      <c r="N45" s="180">
        <v>0</v>
      </c>
      <c r="O45" s="180">
        <v>0</v>
      </c>
      <c r="P45" s="180">
        <v>0</v>
      </c>
      <c r="Q45" s="176">
        <v>0</v>
      </c>
      <c r="R45" s="180">
        <v>0</v>
      </c>
      <c r="S45" s="180">
        <v>0</v>
      </c>
      <c r="T45" s="180">
        <v>0</v>
      </c>
      <c r="U45" s="254">
        <v>0</v>
      </c>
      <c r="V45" s="176">
        <v>0</v>
      </c>
      <c r="W45" s="180">
        <v>1564743861</v>
      </c>
      <c r="X45" s="176">
        <v>6.0726660495983235E-2</v>
      </c>
    </row>
    <row r="46" spans="1:24">
      <c r="A46" s="63" t="s">
        <v>149</v>
      </c>
      <c r="B46" s="64">
        <v>5100000000</v>
      </c>
      <c r="C46" s="64"/>
      <c r="D46" s="66"/>
      <c r="E46" s="66">
        <v>307859517</v>
      </c>
      <c r="F46" s="66">
        <v>307859517</v>
      </c>
      <c r="G46" s="67">
        <v>6.0364611176470587E-2</v>
      </c>
      <c r="H46" s="73"/>
      <c r="I46" s="73"/>
      <c r="J46" s="73"/>
      <c r="K46" s="68">
        <v>0</v>
      </c>
      <c r="L46" s="67">
        <v>0</v>
      </c>
      <c r="M46" s="68"/>
      <c r="N46" s="68"/>
      <c r="O46" s="68"/>
      <c r="P46" s="70">
        <v>0</v>
      </c>
      <c r="Q46" s="67">
        <v>0</v>
      </c>
      <c r="R46" s="68"/>
      <c r="S46" s="68"/>
      <c r="T46" s="68"/>
      <c r="U46" s="70">
        <v>0</v>
      </c>
      <c r="V46" s="67">
        <v>0</v>
      </c>
      <c r="W46" s="61">
        <v>307859517</v>
      </c>
      <c r="X46" s="67">
        <v>6.0364611176470587E-2</v>
      </c>
    </row>
    <row r="47" spans="1:24">
      <c r="A47" s="63" t="s">
        <v>12</v>
      </c>
      <c r="B47" s="64">
        <v>3000000000</v>
      </c>
      <c r="C47" s="64"/>
      <c r="D47" s="64"/>
      <c r="E47" s="64"/>
      <c r="F47" s="66">
        <v>0</v>
      </c>
      <c r="G47" s="67">
        <v>0</v>
      </c>
      <c r="H47" s="76"/>
      <c r="I47" s="76">
        <v>1081448</v>
      </c>
      <c r="J47" s="76"/>
      <c r="K47" s="76">
        <v>1081448</v>
      </c>
      <c r="L47" s="67">
        <v>3.6048266666666666E-4</v>
      </c>
      <c r="M47" s="76"/>
      <c r="N47" s="76"/>
      <c r="O47" s="76"/>
      <c r="P47" s="70">
        <v>0</v>
      </c>
      <c r="Q47" s="67">
        <v>0</v>
      </c>
      <c r="R47" s="76"/>
      <c r="S47" s="76"/>
      <c r="T47" s="76"/>
      <c r="U47" s="70">
        <v>0</v>
      </c>
      <c r="V47" s="67">
        <v>0</v>
      </c>
      <c r="W47" s="61">
        <v>1081448</v>
      </c>
      <c r="X47" s="67">
        <v>3.6048266666666666E-4</v>
      </c>
    </row>
    <row r="48" spans="1:24" s="77" customFormat="1" ht="12">
      <c r="A48" s="110" t="s">
        <v>7</v>
      </c>
      <c r="B48" s="151">
        <v>2526000000</v>
      </c>
      <c r="C48" s="151">
        <v>0</v>
      </c>
      <c r="D48" s="151">
        <v>0</v>
      </c>
      <c r="E48" s="151">
        <v>0</v>
      </c>
      <c r="F48" s="151">
        <v>0</v>
      </c>
      <c r="G48" s="138">
        <v>0</v>
      </c>
      <c r="H48" s="151">
        <v>15740990</v>
      </c>
      <c r="I48" s="151">
        <v>15020180</v>
      </c>
      <c r="J48" s="151">
        <v>113541708</v>
      </c>
      <c r="K48" s="151">
        <v>144302878</v>
      </c>
      <c r="L48" s="138">
        <v>5.7127030087094223E-2</v>
      </c>
      <c r="M48" s="151">
        <v>0</v>
      </c>
      <c r="N48" s="151">
        <v>0</v>
      </c>
      <c r="O48" s="151">
        <v>0</v>
      </c>
      <c r="P48" s="151">
        <v>0</v>
      </c>
      <c r="Q48" s="152">
        <v>0</v>
      </c>
      <c r="R48" s="151">
        <v>0</v>
      </c>
      <c r="S48" s="151">
        <v>0</v>
      </c>
      <c r="T48" s="151">
        <v>0</v>
      </c>
      <c r="U48" s="240">
        <v>0</v>
      </c>
      <c r="V48" s="152">
        <v>0</v>
      </c>
      <c r="W48" s="151">
        <v>144302878</v>
      </c>
      <c r="X48" s="138">
        <v>5.7127030087094223E-2</v>
      </c>
    </row>
    <row r="49" spans="1:24">
      <c r="A49" s="63" t="s">
        <v>46</v>
      </c>
      <c r="B49" s="64">
        <v>2526000000</v>
      </c>
      <c r="C49" s="64"/>
      <c r="D49" s="64"/>
      <c r="E49" s="64"/>
      <c r="F49" s="66">
        <v>0</v>
      </c>
      <c r="G49" s="67">
        <v>0</v>
      </c>
      <c r="H49" s="76">
        <v>15740990</v>
      </c>
      <c r="I49" s="76">
        <v>15020180</v>
      </c>
      <c r="J49" s="76">
        <v>113541708</v>
      </c>
      <c r="K49" s="76">
        <v>144302878</v>
      </c>
      <c r="L49" s="67">
        <v>5.7127030087094223E-2</v>
      </c>
      <c r="M49" s="76"/>
      <c r="N49" s="76"/>
      <c r="O49" s="76"/>
      <c r="P49" s="70">
        <v>0</v>
      </c>
      <c r="Q49" s="67">
        <v>0</v>
      </c>
      <c r="R49" s="76"/>
      <c r="S49" s="76"/>
      <c r="T49" s="76"/>
      <c r="U49" s="70">
        <v>0</v>
      </c>
      <c r="V49" s="67">
        <v>0</v>
      </c>
      <c r="W49" s="61">
        <v>144302878</v>
      </c>
      <c r="X49" s="67">
        <v>5.7127030087094223E-2</v>
      </c>
    </row>
    <row r="50" spans="1:24" s="77" customFormat="1" ht="12">
      <c r="A50" s="110" t="s">
        <v>39</v>
      </c>
      <c r="B50" s="151">
        <v>15141000000</v>
      </c>
      <c r="C50" s="151">
        <v>0</v>
      </c>
      <c r="D50" s="151">
        <v>25882033</v>
      </c>
      <c r="E50" s="151">
        <v>107734970</v>
      </c>
      <c r="F50" s="151">
        <v>133617003</v>
      </c>
      <c r="G50" s="138">
        <v>8.8248466415692499E-3</v>
      </c>
      <c r="H50" s="151">
        <v>263708507</v>
      </c>
      <c r="I50" s="151">
        <v>427425645</v>
      </c>
      <c r="J50" s="151">
        <v>286748863</v>
      </c>
      <c r="K50" s="151">
        <v>977883015</v>
      </c>
      <c r="L50" s="138">
        <v>6.4585101050128796E-2</v>
      </c>
      <c r="M50" s="151">
        <v>0</v>
      </c>
      <c r="N50" s="151">
        <v>0</v>
      </c>
      <c r="O50" s="151">
        <v>0</v>
      </c>
      <c r="P50" s="151">
        <v>0</v>
      </c>
      <c r="Q50" s="152">
        <v>0</v>
      </c>
      <c r="R50" s="151">
        <v>0</v>
      </c>
      <c r="S50" s="151">
        <v>0</v>
      </c>
      <c r="T50" s="151">
        <v>0</v>
      </c>
      <c r="U50" s="240">
        <v>0</v>
      </c>
      <c r="V50" s="152">
        <v>0</v>
      </c>
      <c r="W50" s="151">
        <v>1111500018</v>
      </c>
      <c r="X50" s="138">
        <v>7.3409947691698035E-2</v>
      </c>
    </row>
    <row r="51" spans="1:24">
      <c r="A51" s="63" t="s">
        <v>150</v>
      </c>
      <c r="B51" s="64">
        <v>9000000000</v>
      </c>
      <c r="C51" s="64"/>
      <c r="D51" s="66"/>
      <c r="E51" s="66"/>
      <c r="F51" s="66">
        <v>0</v>
      </c>
      <c r="G51" s="67">
        <v>0</v>
      </c>
      <c r="H51" s="73"/>
      <c r="I51" s="73"/>
      <c r="J51" s="73"/>
      <c r="K51" s="68">
        <v>0</v>
      </c>
      <c r="L51" s="67">
        <v>0</v>
      </c>
      <c r="M51" s="68"/>
      <c r="N51" s="68"/>
      <c r="O51" s="68"/>
      <c r="P51" s="70">
        <v>0</v>
      </c>
      <c r="Q51" s="67">
        <v>0</v>
      </c>
      <c r="R51" s="68"/>
      <c r="S51" s="68"/>
      <c r="T51" s="68"/>
      <c r="U51" s="70">
        <v>0</v>
      </c>
      <c r="V51" s="67">
        <v>0</v>
      </c>
      <c r="W51" s="61">
        <v>0</v>
      </c>
      <c r="X51" s="67">
        <v>0</v>
      </c>
    </row>
    <row r="52" spans="1:24">
      <c r="A52" s="63" t="s">
        <v>151</v>
      </c>
      <c r="B52" s="64">
        <v>6141000000</v>
      </c>
      <c r="C52" s="65"/>
      <c r="D52" s="66">
        <v>25882033</v>
      </c>
      <c r="E52" s="66">
        <v>107734970</v>
      </c>
      <c r="F52" s="66">
        <v>133617003</v>
      </c>
      <c r="G52" s="67">
        <v>2.1758183194919394E-2</v>
      </c>
      <c r="H52" s="73">
        <v>263708507</v>
      </c>
      <c r="I52" s="73">
        <v>427425645</v>
      </c>
      <c r="J52" s="73">
        <v>286748863</v>
      </c>
      <c r="K52" s="68">
        <v>977883015</v>
      </c>
      <c r="L52" s="67">
        <v>0.15923840009770396</v>
      </c>
      <c r="M52" s="68"/>
      <c r="N52" s="68"/>
      <c r="O52" s="68"/>
      <c r="P52" s="70">
        <v>0</v>
      </c>
      <c r="Q52" s="67">
        <v>0</v>
      </c>
      <c r="R52" s="68"/>
      <c r="S52" s="68"/>
      <c r="T52" s="68"/>
      <c r="U52" s="70">
        <v>0</v>
      </c>
      <c r="V52" s="67">
        <v>0</v>
      </c>
      <c r="W52" s="61">
        <v>1111500018</v>
      </c>
      <c r="X52" s="67">
        <v>0.18099658329262336</v>
      </c>
    </row>
    <row r="53" spans="1:24">
      <c r="A53" s="179" t="s">
        <v>32</v>
      </c>
      <c r="B53" s="180">
        <v>5478000000</v>
      </c>
      <c r="C53" s="180">
        <v>0</v>
      </c>
      <c r="D53" s="180">
        <v>167385019</v>
      </c>
      <c r="E53" s="180">
        <v>222867480</v>
      </c>
      <c r="F53" s="180">
        <v>390252499</v>
      </c>
      <c r="G53" s="176">
        <v>7.1239959656809057E-2</v>
      </c>
      <c r="H53" s="180">
        <v>196645047</v>
      </c>
      <c r="I53" s="180">
        <v>265286465</v>
      </c>
      <c r="J53" s="180">
        <v>218604010</v>
      </c>
      <c r="K53" s="180">
        <v>680535522</v>
      </c>
      <c r="L53" s="176">
        <v>0.12423065388828039</v>
      </c>
      <c r="M53" s="180">
        <v>0</v>
      </c>
      <c r="N53" s="180">
        <v>0</v>
      </c>
      <c r="O53" s="180">
        <v>0</v>
      </c>
      <c r="P53" s="180">
        <v>0</v>
      </c>
      <c r="Q53" s="176">
        <v>0</v>
      </c>
      <c r="R53" s="180">
        <v>0</v>
      </c>
      <c r="S53" s="180">
        <v>0</v>
      </c>
      <c r="T53" s="180">
        <v>0</v>
      </c>
      <c r="U53" s="180">
        <v>0</v>
      </c>
      <c r="V53" s="176">
        <v>0</v>
      </c>
      <c r="W53" s="181">
        <v>1070788021</v>
      </c>
      <c r="X53" s="176">
        <v>0.19547061354508946</v>
      </c>
    </row>
    <row r="54" spans="1:24">
      <c r="A54" s="63" t="s">
        <v>0</v>
      </c>
      <c r="B54" s="64">
        <v>5478000000</v>
      </c>
      <c r="C54" s="64"/>
      <c r="D54" s="64">
        <v>167385019</v>
      </c>
      <c r="E54" s="64">
        <v>222867480</v>
      </c>
      <c r="F54" s="66">
        <v>390252499</v>
      </c>
      <c r="G54" s="67">
        <v>7.1239959656809057E-2</v>
      </c>
      <c r="H54" s="76">
        <v>196645047</v>
      </c>
      <c r="I54" s="76">
        <v>265286465</v>
      </c>
      <c r="J54" s="76">
        <v>218604010</v>
      </c>
      <c r="K54" s="76">
        <v>680535522</v>
      </c>
      <c r="L54" s="67">
        <v>0.12423065388828039</v>
      </c>
      <c r="M54" s="76"/>
      <c r="N54" s="76"/>
      <c r="O54" s="76"/>
      <c r="P54" s="70">
        <v>0</v>
      </c>
      <c r="Q54" s="67">
        <v>0</v>
      </c>
      <c r="R54" s="76"/>
      <c r="S54" s="76"/>
      <c r="T54" s="76"/>
      <c r="U54" s="70">
        <v>0</v>
      </c>
      <c r="V54" s="67">
        <v>0</v>
      </c>
      <c r="W54" s="61">
        <v>1070788021</v>
      </c>
      <c r="X54" s="67">
        <v>0.19547061354508946</v>
      </c>
    </row>
    <row r="55" spans="1:24">
      <c r="A55" s="179" t="s">
        <v>99</v>
      </c>
      <c r="B55" s="180">
        <v>1108300000</v>
      </c>
      <c r="C55" s="180">
        <v>0</v>
      </c>
      <c r="D55" s="180">
        <v>184944330</v>
      </c>
      <c r="E55" s="180">
        <v>0</v>
      </c>
      <c r="F55" s="180">
        <v>184944330</v>
      </c>
      <c r="G55" s="176">
        <v>0.16687208337092846</v>
      </c>
      <c r="H55" s="180">
        <v>105923783</v>
      </c>
      <c r="I55" s="180">
        <v>4907552</v>
      </c>
      <c r="J55" s="180">
        <v>1500000</v>
      </c>
      <c r="K55" s="180">
        <v>112331335</v>
      </c>
      <c r="L55" s="176">
        <v>0.10135462871063791</v>
      </c>
      <c r="M55" s="180">
        <v>0</v>
      </c>
      <c r="N55" s="180">
        <v>0</v>
      </c>
      <c r="O55" s="180">
        <v>0</v>
      </c>
      <c r="P55" s="180">
        <v>0</v>
      </c>
      <c r="Q55" s="176">
        <v>0</v>
      </c>
      <c r="R55" s="180">
        <v>0</v>
      </c>
      <c r="S55" s="180">
        <v>0</v>
      </c>
      <c r="T55" s="180">
        <v>0</v>
      </c>
      <c r="U55" s="180">
        <v>0</v>
      </c>
      <c r="V55" s="176">
        <v>0</v>
      </c>
      <c r="W55" s="181">
        <v>297275665</v>
      </c>
      <c r="X55" s="176">
        <v>0.26822671208156634</v>
      </c>
    </row>
    <row r="56" spans="1:24">
      <c r="A56" s="63" t="s">
        <v>34</v>
      </c>
      <c r="B56" s="64">
        <v>1108300000</v>
      </c>
      <c r="C56" s="64">
        <v>0</v>
      </c>
      <c r="D56" s="64">
        <v>184944330</v>
      </c>
      <c r="E56" s="64"/>
      <c r="F56" s="66">
        <v>184944330</v>
      </c>
      <c r="G56" s="78">
        <v>0.16687208337092846</v>
      </c>
      <c r="H56" s="72">
        <v>105923783</v>
      </c>
      <c r="I56" s="72">
        <v>4907552</v>
      </c>
      <c r="J56" s="72">
        <v>1500000</v>
      </c>
      <c r="K56" s="72">
        <v>112331335</v>
      </c>
      <c r="L56" s="78">
        <v>0.10135462871063791</v>
      </c>
      <c r="M56" s="72"/>
      <c r="N56" s="72"/>
      <c r="O56" s="72"/>
      <c r="P56" s="70">
        <v>0</v>
      </c>
      <c r="Q56" s="78">
        <v>0</v>
      </c>
      <c r="R56" s="72"/>
      <c r="S56" s="72"/>
      <c r="T56" s="72"/>
      <c r="U56" s="70">
        <v>0</v>
      </c>
      <c r="V56" s="78">
        <v>0</v>
      </c>
      <c r="W56" s="61">
        <v>297275665</v>
      </c>
      <c r="X56" s="78">
        <v>0.26822671208156634</v>
      </c>
    </row>
    <row r="57" spans="1:24">
      <c r="A57" s="179" t="s">
        <v>2</v>
      </c>
      <c r="B57" s="180">
        <v>2730000000</v>
      </c>
      <c r="C57" s="180">
        <v>0</v>
      </c>
      <c r="D57" s="180">
        <v>0</v>
      </c>
      <c r="E57" s="180">
        <v>1062985000</v>
      </c>
      <c r="F57" s="180">
        <v>1062985000</v>
      </c>
      <c r="G57" s="183">
        <v>0.38937179487179485</v>
      </c>
      <c r="H57" s="180">
        <v>0</v>
      </c>
      <c r="I57" s="180">
        <v>63291318</v>
      </c>
      <c r="J57" s="180">
        <v>0</v>
      </c>
      <c r="K57" s="180">
        <v>63291318</v>
      </c>
      <c r="L57" s="183">
        <v>2.3183632967032967E-2</v>
      </c>
      <c r="M57" s="180">
        <v>0</v>
      </c>
      <c r="N57" s="180">
        <v>0</v>
      </c>
      <c r="O57" s="180">
        <v>0</v>
      </c>
      <c r="P57" s="180">
        <v>0</v>
      </c>
      <c r="Q57" s="183">
        <v>0</v>
      </c>
      <c r="R57" s="180">
        <v>0</v>
      </c>
      <c r="S57" s="180">
        <v>0</v>
      </c>
      <c r="T57" s="180">
        <v>0</v>
      </c>
      <c r="U57" s="180">
        <v>0</v>
      </c>
      <c r="V57" s="183">
        <v>0</v>
      </c>
      <c r="W57" s="181">
        <v>1126276318</v>
      </c>
      <c r="X57" s="183">
        <v>0.41255542783882782</v>
      </c>
    </row>
    <row r="58" spans="1:24">
      <c r="A58" s="63" t="s">
        <v>33</v>
      </c>
      <c r="B58" s="64">
        <v>2730000000</v>
      </c>
      <c r="C58" s="64">
        <v>0</v>
      </c>
      <c r="D58" s="64">
        <v>0</v>
      </c>
      <c r="E58" s="64">
        <v>1062985000</v>
      </c>
      <c r="F58" s="66">
        <v>1062985000</v>
      </c>
      <c r="G58" s="78">
        <v>0.38937179487179485</v>
      </c>
      <c r="H58" s="72"/>
      <c r="I58" s="72">
        <v>63291318</v>
      </c>
      <c r="J58" s="72"/>
      <c r="K58" s="72">
        <v>63291318</v>
      </c>
      <c r="L58" s="78">
        <v>2.3183632967032967E-2</v>
      </c>
      <c r="M58" s="72"/>
      <c r="N58" s="72"/>
      <c r="O58" s="72"/>
      <c r="P58" s="70">
        <v>0</v>
      </c>
      <c r="Q58" s="78">
        <v>0</v>
      </c>
      <c r="R58" s="72"/>
      <c r="S58" s="72"/>
      <c r="T58" s="72"/>
      <c r="U58" s="70">
        <v>0</v>
      </c>
      <c r="V58" s="78">
        <v>0</v>
      </c>
      <c r="W58" s="61">
        <v>1126276318</v>
      </c>
      <c r="X58" s="78">
        <v>0.41255542783882782</v>
      </c>
    </row>
    <row r="59" spans="1:24" ht="13.2">
      <c r="A59" s="179" t="s">
        <v>13</v>
      </c>
      <c r="B59" s="180">
        <v>237000000</v>
      </c>
      <c r="C59" s="180">
        <v>0</v>
      </c>
      <c r="D59" s="180">
        <v>237000000</v>
      </c>
      <c r="E59" s="180">
        <v>0</v>
      </c>
      <c r="F59" s="180">
        <v>237000000</v>
      </c>
      <c r="G59" s="183">
        <v>1</v>
      </c>
      <c r="H59" s="180">
        <v>0</v>
      </c>
      <c r="I59" s="180">
        <v>0</v>
      </c>
      <c r="J59" s="180">
        <v>0</v>
      </c>
      <c r="K59" s="180">
        <v>0</v>
      </c>
      <c r="L59" s="183">
        <v>0</v>
      </c>
      <c r="M59" s="185"/>
      <c r="N59" s="185"/>
      <c r="O59" s="184"/>
      <c r="P59" s="182">
        <v>0</v>
      </c>
      <c r="Q59" s="183">
        <v>0</v>
      </c>
      <c r="R59" s="180">
        <v>0</v>
      </c>
      <c r="S59" s="180">
        <v>0</v>
      </c>
      <c r="T59" s="180">
        <v>0</v>
      </c>
      <c r="U59" s="180">
        <v>0</v>
      </c>
      <c r="V59" s="183">
        <v>0</v>
      </c>
      <c r="W59" s="181">
        <v>237000000</v>
      </c>
      <c r="X59" s="183">
        <v>1</v>
      </c>
    </row>
    <row r="60" spans="1:24">
      <c r="A60" s="79" t="s">
        <v>47</v>
      </c>
      <c r="B60" s="64">
        <v>237000000</v>
      </c>
      <c r="C60" s="80"/>
      <c r="D60" s="66">
        <v>237000000</v>
      </c>
      <c r="E60" s="80"/>
      <c r="F60" s="66">
        <v>237000000</v>
      </c>
      <c r="G60" s="78">
        <v>1</v>
      </c>
      <c r="H60" s="79"/>
      <c r="I60" s="79"/>
      <c r="J60" s="79"/>
      <c r="K60" s="79"/>
      <c r="L60" s="78">
        <v>0</v>
      </c>
      <c r="M60" s="72"/>
      <c r="N60" s="79"/>
      <c r="O60" s="79"/>
      <c r="P60" s="70">
        <v>0</v>
      </c>
      <c r="Q60" s="248">
        <v>0</v>
      </c>
      <c r="R60" s="79"/>
      <c r="S60" s="79"/>
      <c r="T60" s="79"/>
      <c r="U60" s="70">
        <v>0</v>
      </c>
      <c r="V60" s="79">
        <v>0</v>
      </c>
      <c r="W60" s="61">
        <v>237000000</v>
      </c>
      <c r="X60" s="78">
        <v>1</v>
      </c>
    </row>
    <row r="507" spans="1:14" s="81" customFormat="1">
      <c r="A507" s="53"/>
      <c r="B507" s="53"/>
      <c r="L507" s="52"/>
      <c r="M507" s="52"/>
      <c r="N507" s="52"/>
    </row>
    <row r="508" spans="1:14" s="81" customFormat="1">
      <c r="A508" s="53"/>
      <c r="B508" s="53"/>
      <c r="L508" s="52"/>
      <c r="M508" s="52"/>
      <c r="N508" s="52"/>
    </row>
    <row r="509" spans="1:14" s="81" customFormat="1">
      <c r="A509" s="53"/>
      <c r="B509" s="53"/>
      <c r="L509" s="52"/>
      <c r="M509" s="52"/>
      <c r="N509" s="52"/>
    </row>
    <row r="510" spans="1:14" s="81" customFormat="1">
      <c r="A510" s="53"/>
      <c r="B510" s="53"/>
      <c r="L510" s="52"/>
      <c r="M510" s="52"/>
      <c r="N510" s="52"/>
    </row>
    <row r="511" spans="1:14" s="81" customFormat="1">
      <c r="A511" s="53"/>
      <c r="B511" s="53"/>
      <c r="L511" s="52"/>
      <c r="M511" s="52"/>
      <c r="N511" s="52"/>
    </row>
    <row r="512" spans="1:14" s="81" customFormat="1">
      <c r="A512" s="53"/>
      <c r="B512" s="53"/>
      <c r="L512" s="52"/>
      <c r="M512" s="52"/>
      <c r="N512" s="52"/>
    </row>
    <row r="513" spans="1:14" s="81" customFormat="1">
      <c r="A513" s="53"/>
      <c r="B513" s="53"/>
      <c r="L513" s="52"/>
      <c r="M513" s="52"/>
      <c r="N513" s="52"/>
    </row>
    <row r="514" spans="1:14" s="81" customFormat="1">
      <c r="A514" s="53"/>
      <c r="B514" s="53"/>
      <c r="L514" s="52"/>
      <c r="M514" s="52"/>
      <c r="N514" s="52"/>
    </row>
    <row r="515" spans="1:14" s="81" customFormat="1">
      <c r="A515" s="53"/>
      <c r="B515" s="53"/>
      <c r="L515" s="52"/>
      <c r="M515" s="52"/>
      <c r="N515" s="52"/>
    </row>
    <row r="516" spans="1:14" s="81" customFormat="1">
      <c r="A516" s="53"/>
      <c r="B516" s="53"/>
      <c r="L516" s="52"/>
      <c r="M516" s="52"/>
      <c r="N516" s="52"/>
    </row>
    <row r="517" spans="1:14" s="81" customFormat="1">
      <c r="A517" s="53"/>
      <c r="B517" s="53"/>
      <c r="L517" s="52"/>
      <c r="M517" s="52"/>
      <c r="N517" s="52"/>
    </row>
    <row r="518" spans="1:14" s="81" customFormat="1">
      <c r="A518" s="53"/>
      <c r="B518" s="53"/>
      <c r="L518" s="52"/>
      <c r="M518" s="52"/>
      <c r="N518" s="52"/>
    </row>
    <row r="519" spans="1:14" s="81" customFormat="1">
      <c r="A519" s="53"/>
      <c r="B519" s="53"/>
      <c r="L519" s="52"/>
      <c r="M519" s="52"/>
      <c r="N519" s="52"/>
    </row>
    <row r="520" spans="1:14" s="81" customFormat="1">
      <c r="A520" s="53"/>
      <c r="B520" s="53"/>
      <c r="L520" s="52"/>
      <c r="M520" s="52"/>
      <c r="N520" s="52"/>
    </row>
    <row r="521" spans="1:14" s="81" customFormat="1">
      <c r="A521" s="53"/>
      <c r="B521" s="53"/>
      <c r="L521" s="52"/>
      <c r="M521" s="52"/>
      <c r="N521" s="52"/>
    </row>
    <row r="522" spans="1:14" s="81" customFormat="1">
      <c r="A522" s="53"/>
      <c r="B522" s="53"/>
      <c r="L522" s="52"/>
      <c r="M522" s="52"/>
      <c r="N522" s="52"/>
    </row>
    <row r="523" spans="1:14" s="81" customFormat="1">
      <c r="A523" s="53"/>
      <c r="B523" s="53"/>
      <c r="L523" s="52"/>
      <c r="M523" s="52"/>
      <c r="N523" s="52"/>
    </row>
    <row r="524" spans="1:14" s="81" customFormat="1">
      <c r="A524" s="53"/>
      <c r="B524" s="53"/>
      <c r="L524" s="52"/>
      <c r="M524" s="52"/>
      <c r="N524" s="52"/>
    </row>
    <row r="525" spans="1:14" s="81" customFormat="1">
      <c r="A525" s="53"/>
      <c r="B525" s="53"/>
      <c r="L525" s="52"/>
      <c r="M525" s="52"/>
      <c r="N525" s="52"/>
    </row>
    <row r="526" spans="1:14" s="81" customFormat="1">
      <c r="A526" s="53"/>
      <c r="B526" s="53"/>
      <c r="L526" s="52"/>
      <c r="M526" s="52"/>
      <c r="N526" s="52"/>
    </row>
    <row r="527" spans="1:14" s="81" customFormat="1">
      <c r="A527" s="53"/>
      <c r="B527" s="53"/>
      <c r="L527" s="52"/>
      <c r="M527" s="52"/>
      <c r="N527" s="52"/>
    </row>
    <row r="528" spans="1:14" s="81" customFormat="1">
      <c r="A528" s="53"/>
      <c r="B528" s="53"/>
      <c r="L528" s="52"/>
      <c r="M528" s="52"/>
      <c r="N528" s="52"/>
    </row>
    <row r="529" spans="1:14" s="81" customFormat="1">
      <c r="A529" s="53"/>
      <c r="B529" s="53"/>
      <c r="L529" s="52"/>
      <c r="M529" s="52"/>
      <c r="N529" s="52"/>
    </row>
    <row r="530" spans="1:14" s="81" customFormat="1">
      <c r="A530" s="53"/>
      <c r="B530" s="53"/>
      <c r="L530" s="52"/>
      <c r="M530" s="52"/>
      <c r="N530" s="52"/>
    </row>
    <row r="531" spans="1:14" s="81" customFormat="1">
      <c r="A531" s="53"/>
      <c r="B531" s="53"/>
      <c r="L531" s="52"/>
      <c r="M531" s="52"/>
      <c r="N531" s="52"/>
    </row>
    <row r="532" spans="1:14" s="81" customFormat="1">
      <c r="A532" s="53"/>
      <c r="B532" s="53"/>
      <c r="L532" s="52"/>
      <c r="M532" s="52"/>
      <c r="N532" s="52"/>
    </row>
    <row r="533" spans="1:14" s="81" customFormat="1">
      <c r="A533" s="53"/>
      <c r="B533" s="53"/>
      <c r="L533" s="52"/>
      <c r="M533" s="52"/>
      <c r="N533" s="52"/>
    </row>
    <row r="534" spans="1:14" s="81" customFormat="1">
      <c r="A534" s="53"/>
      <c r="B534" s="53"/>
      <c r="L534" s="52"/>
      <c r="M534" s="52"/>
      <c r="N534" s="52"/>
    </row>
    <row r="535" spans="1:14" s="81" customFormat="1">
      <c r="A535" s="53"/>
      <c r="B535" s="53"/>
      <c r="L535" s="52"/>
      <c r="M535" s="52"/>
      <c r="N535" s="52"/>
    </row>
    <row r="536" spans="1:14" s="81" customFormat="1">
      <c r="A536" s="53"/>
      <c r="B536" s="53"/>
      <c r="L536" s="52"/>
      <c r="M536" s="52"/>
      <c r="N536" s="52"/>
    </row>
    <row r="537" spans="1:14" s="81" customFormat="1">
      <c r="A537" s="53"/>
      <c r="B537" s="53"/>
      <c r="L537" s="52"/>
      <c r="M537" s="52"/>
      <c r="N537" s="52"/>
    </row>
    <row r="538" spans="1:14" s="81" customFormat="1">
      <c r="A538" s="53"/>
      <c r="B538" s="53"/>
      <c r="L538" s="52"/>
      <c r="M538" s="52"/>
      <c r="N538" s="52"/>
    </row>
    <row r="539" spans="1:14" s="81" customFormat="1">
      <c r="A539" s="53"/>
      <c r="B539" s="53"/>
      <c r="L539" s="52"/>
      <c r="M539" s="52"/>
      <c r="N539" s="52"/>
    </row>
    <row r="540" spans="1:14" s="81" customFormat="1">
      <c r="A540" s="53"/>
      <c r="B540" s="53"/>
      <c r="L540" s="52"/>
      <c r="M540" s="52"/>
      <c r="N540" s="52"/>
    </row>
    <row r="541" spans="1:14" s="81" customFormat="1">
      <c r="A541" s="53"/>
      <c r="B541" s="53"/>
      <c r="L541" s="52"/>
      <c r="M541" s="52"/>
      <c r="N541" s="52"/>
    </row>
    <row r="542" spans="1:14" s="81" customFormat="1">
      <c r="A542" s="53"/>
      <c r="B542" s="53"/>
      <c r="L542" s="52"/>
      <c r="M542" s="52"/>
      <c r="N542" s="52"/>
    </row>
    <row r="543" spans="1:14" s="81" customFormat="1">
      <c r="A543" s="53"/>
      <c r="B543" s="53"/>
      <c r="L543" s="52"/>
      <c r="M543" s="52"/>
      <c r="N543" s="52"/>
    </row>
    <row r="544" spans="1:14" s="81" customFormat="1">
      <c r="A544" s="53"/>
      <c r="B544" s="53"/>
      <c r="L544" s="52"/>
      <c r="M544" s="52"/>
      <c r="N544" s="52"/>
    </row>
    <row r="545" spans="1:14" s="81" customFormat="1">
      <c r="A545" s="53"/>
      <c r="B545" s="53"/>
      <c r="L545" s="52"/>
      <c r="M545" s="52"/>
      <c r="N545" s="52"/>
    </row>
    <row r="546" spans="1:14" s="81" customFormat="1">
      <c r="A546" s="53"/>
      <c r="B546" s="53"/>
      <c r="L546" s="52"/>
      <c r="M546" s="52"/>
      <c r="N546" s="52"/>
    </row>
    <row r="547" spans="1:14" s="81" customFormat="1">
      <c r="A547" s="53"/>
      <c r="B547" s="53"/>
      <c r="L547" s="52"/>
      <c r="M547" s="52"/>
      <c r="N547" s="52"/>
    </row>
    <row r="548" spans="1:14" s="81" customFormat="1">
      <c r="A548" s="53"/>
      <c r="B548" s="53"/>
      <c r="L548" s="52"/>
      <c r="M548" s="52"/>
      <c r="N548" s="52"/>
    </row>
    <row r="549" spans="1:14" s="81" customFormat="1">
      <c r="A549" s="53"/>
      <c r="B549" s="53"/>
      <c r="L549" s="52"/>
      <c r="M549" s="52"/>
      <c r="N549" s="52"/>
    </row>
    <row r="550" spans="1:14" s="81" customFormat="1">
      <c r="A550" s="53"/>
      <c r="B550" s="53"/>
      <c r="L550" s="52"/>
      <c r="M550" s="52"/>
      <c r="N550" s="52"/>
    </row>
    <row r="551" spans="1:14" s="81" customFormat="1">
      <c r="A551" s="53"/>
      <c r="B551" s="53"/>
      <c r="L551" s="52"/>
      <c r="M551" s="52"/>
      <c r="N551" s="52"/>
    </row>
    <row r="552" spans="1:14" s="81" customFormat="1">
      <c r="A552" s="53"/>
      <c r="B552" s="53"/>
      <c r="L552" s="52"/>
      <c r="M552" s="52"/>
      <c r="N552" s="52"/>
    </row>
    <row r="553" spans="1:14" s="81" customFormat="1">
      <c r="A553" s="53"/>
      <c r="B553" s="53"/>
      <c r="L553" s="52"/>
      <c r="M553" s="52"/>
      <c r="N553" s="52"/>
    </row>
    <row r="554" spans="1:14" s="81" customFormat="1">
      <c r="A554" s="53"/>
      <c r="B554" s="53"/>
      <c r="L554" s="52"/>
      <c r="M554" s="52"/>
      <c r="N554" s="52"/>
    </row>
    <row r="555" spans="1:14" s="81" customFormat="1">
      <c r="A555" s="53"/>
      <c r="B555" s="53"/>
      <c r="L555" s="52"/>
      <c r="M555" s="52"/>
      <c r="N555" s="52"/>
    </row>
    <row r="556" spans="1:14" s="81" customFormat="1">
      <c r="A556" s="53"/>
      <c r="B556" s="53"/>
      <c r="L556" s="52"/>
      <c r="M556" s="52"/>
      <c r="N556" s="52"/>
    </row>
    <row r="557" spans="1:14" s="81" customFormat="1">
      <c r="A557" s="53"/>
      <c r="B557" s="53"/>
      <c r="L557" s="52"/>
      <c r="M557" s="52"/>
      <c r="N557" s="52"/>
    </row>
    <row r="558" spans="1:14" s="81" customFormat="1">
      <c r="A558" s="53"/>
      <c r="B558" s="53"/>
      <c r="L558" s="52"/>
      <c r="M558" s="52"/>
      <c r="N558" s="52"/>
    </row>
    <row r="559" spans="1:14" s="81" customFormat="1">
      <c r="A559" s="53"/>
      <c r="B559" s="53"/>
      <c r="L559" s="52"/>
      <c r="M559" s="52"/>
      <c r="N559" s="52"/>
    </row>
    <row r="560" spans="1:14" s="81" customFormat="1">
      <c r="A560" s="53"/>
      <c r="B560" s="53"/>
      <c r="L560" s="52"/>
      <c r="M560" s="52"/>
      <c r="N560" s="52"/>
    </row>
    <row r="561" spans="1:14" s="81" customFormat="1">
      <c r="A561" s="53"/>
      <c r="B561" s="53"/>
      <c r="L561" s="52"/>
      <c r="M561" s="52"/>
      <c r="N561" s="52"/>
    </row>
    <row r="562" spans="1:14" s="81" customFormat="1">
      <c r="A562" s="53"/>
      <c r="B562" s="53"/>
      <c r="L562" s="52"/>
      <c r="M562" s="52"/>
      <c r="N562" s="52"/>
    </row>
    <row r="563" spans="1:14" s="81" customFormat="1">
      <c r="A563" s="53"/>
      <c r="B563" s="53"/>
      <c r="L563" s="52"/>
      <c r="M563" s="52"/>
      <c r="N563" s="52"/>
    </row>
    <row r="564" spans="1:14" s="81" customFormat="1">
      <c r="A564" s="53"/>
      <c r="B564" s="53"/>
      <c r="L564" s="52"/>
      <c r="M564" s="52"/>
      <c r="N564" s="52"/>
    </row>
    <row r="565" spans="1:14" s="81" customFormat="1">
      <c r="A565" s="53"/>
      <c r="B565" s="53"/>
      <c r="L565" s="52"/>
      <c r="M565" s="52"/>
      <c r="N565" s="52"/>
    </row>
    <row r="566" spans="1:14" s="81" customFormat="1">
      <c r="A566" s="53"/>
      <c r="B566" s="53"/>
      <c r="L566" s="52"/>
      <c r="M566" s="52"/>
      <c r="N566" s="52"/>
    </row>
    <row r="567" spans="1:14" s="81" customFormat="1">
      <c r="A567" s="53"/>
      <c r="B567" s="53"/>
      <c r="L567" s="52"/>
      <c r="M567" s="52"/>
      <c r="N567" s="52"/>
    </row>
    <row r="568" spans="1:14" s="81" customFormat="1">
      <c r="A568" s="53"/>
      <c r="B568" s="53"/>
      <c r="L568" s="52"/>
      <c r="M568" s="52"/>
      <c r="N568" s="52"/>
    </row>
    <row r="569" spans="1:14" s="81" customFormat="1">
      <c r="A569" s="53"/>
      <c r="B569" s="53"/>
      <c r="L569" s="52"/>
      <c r="M569" s="52"/>
      <c r="N569" s="52"/>
    </row>
    <row r="570" spans="1:14" s="81" customFormat="1">
      <c r="A570" s="53"/>
      <c r="B570" s="53"/>
      <c r="L570" s="52"/>
      <c r="M570" s="52"/>
      <c r="N570" s="52"/>
    </row>
    <row r="571" spans="1:14" s="81" customFormat="1">
      <c r="A571" s="53"/>
      <c r="B571" s="53"/>
      <c r="L571" s="52"/>
      <c r="M571" s="52"/>
      <c r="N571" s="52"/>
    </row>
    <row r="572" spans="1:14" s="81" customFormat="1">
      <c r="A572" s="53"/>
      <c r="B572" s="53"/>
      <c r="L572" s="52"/>
      <c r="M572" s="52"/>
      <c r="N572" s="52"/>
    </row>
    <row r="573" spans="1:14" s="81" customFormat="1">
      <c r="A573" s="53"/>
      <c r="B573" s="53"/>
      <c r="L573" s="52"/>
      <c r="M573" s="52"/>
      <c r="N573" s="52"/>
    </row>
    <row r="574" spans="1:14" s="81" customFormat="1">
      <c r="A574" s="53"/>
      <c r="B574" s="53"/>
      <c r="L574" s="52"/>
      <c r="M574" s="52"/>
      <c r="N574" s="52"/>
    </row>
    <row r="575" spans="1:14" s="81" customFormat="1">
      <c r="A575" s="53"/>
      <c r="B575" s="53"/>
      <c r="L575" s="52"/>
      <c r="M575" s="52"/>
      <c r="N575" s="52"/>
    </row>
    <row r="576" spans="1:14" s="81" customFormat="1">
      <c r="A576" s="53"/>
      <c r="B576" s="53"/>
      <c r="L576" s="52"/>
      <c r="M576" s="52"/>
      <c r="N576" s="52"/>
    </row>
    <row r="577" spans="1:14" s="81" customFormat="1">
      <c r="A577" s="53"/>
      <c r="B577" s="53"/>
      <c r="L577" s="52"/>
      <c r="M577" s="52"/>
      <c r="N577" s="52"/>
    </row>
    <row r="578" spans="1:14" s="81" customFormat="1">
      <c r="A578" s="53"/>
      <c r="B578" s="53"/>
      <c r="L578" s="52"/>
      <c r="M578" s="52"/>
      <c r="N578" s="52"/>
    </row>
    <row r="579" spans="1:14" s="81" customFormat="1">
      <c r="A579" s="53"/>
      <c r="B579" s="53"/>
      <c r="L579" s="52"/>
      <c r="M579" s="52"/>
      <c r="N579" s="52"/>
    </row>
    <row r="580" spans="1:14" s="81" customFormat="1">
      <c r="A580" s="53"/>
      <c r="B580" s="53"/>
      <c r="L580" s="52"/>
      <c r="M580" s="52"/>
      <c r="N580" s="52"/>
    </row>
    <row r="581" spans="1:14" s="81" customFormat="1">
      <c r="A581" s="53"/>
      <c r="B581" s="53"/>
      <c r="L581" s="52"/>
      <c r="M581" s="52"/>
      <c r="N581" s="52"/>
    </row>
    <row r="582" spans="1:14" s="81" customFormat="1">
      <c r="A582" s="53"/>
      <c r="B582" s="53"/>
      <c r="L582" s="52"/>
      <c r="M582" s="52"/>
      <c r="N582" s="52"/>
    </row>
    <row r="583" spans="1:14" s="81" customFormat="1">
      <c r="A583" s="53"/>
      <c r="B583" s="53"/>
      <c r="L583" s="52"/>
      <c r="M583" s="52"/>
      <c r="N583" s="52"/>
    </row>
    <row r="584" spans="1:14" s="81" customFormat="1">
      <c r="A584" s="53"/>
      <c r="B584" s="53"/>
      <c r="L584" s="52"/>
      <c r="M584" s="52"/>
      <c r="N584" s="52"/>
    </row>
    <row r="585" spans="1:14" s="81" customFormat="1">
      <c r="A585" s="53"/>
      <c r="B585" s="53"/>
      <c r="L585" s="52"/>
      <c r="M585" s="52"/>
      <c r="N585" s="52"/>
    </row>
    <row r="586" spans="1:14" s="81" customFormat="1">
      <c r="A586" s="53"/>
      <c r="B586" s="53"/>
      <c r="L586" s="52"/>
      <c r="M586" s="52"/>
      <c r="N586" s="52"/>
    </row>
    <row r="587" spans="1:14" s="81" customFormat="1">
      <c r="A587" s="53"/>
      <c r="B587" s="53"/>
      <c r="L587" s="52"/>
      <c r="M587" s="52"/>
      <c r="N587" s="52"/>
    </row>
    <row r="588" spans="1:14" s="81" customFormat="1">
      <c r="A588" s="53"/>
      <c r="B588" s="53"/>
      <c r="L588" s="52"/>
      <c r="M588" s="52"/>
      <c r="N588" s="52"/>
    </row>
    <row r="589" spans="1:14" s="81" customFormat="1">
      <c r="A589" s="53"/>
      <c r="B589" s="53"/>
      <c r="L589" s="52"/>
      <c r="M589" s="52"/>
      <c r="N589" s="52"/>
    </row>
    <row r="590" spans="1:14" s="81" customFormat="1">
      <c r="A590" s="53"/>
      <c r="B590" s="53"/>
      <c r="L590" s="52"/>
      <c r="M590" s="52"/>
      <c r="N590" s="52"/>
    </row>
    <row r="591" spans="1:14" s="81" customFormat="1">
      <c r="A591" s="53"/>
      <c r="B591" s="53"/>
      <c r="L591" s="52"/>
      <c r="M591" s="52"/>
      <c r="N591" s="52"/>
    </row>
    <row r="592" spans="1:14" s="81" customFormat="1">
      <c r="A592" s="53"/>
      <c r="B592" s="53"/>
      <c r="L592" s="52"/>
      <c r="M592" s="52"/>
      <c r="N592" s="52"/>
    </row>
    <row r="593" spans="1:14" s="81" customFormat="1">
      <c r="A593" s="53"/>
      <c r="B593" s="53"/>
      <c r="L593" s="52"/>
      <c r="M593" s="52"/>
      <c r="N593" s="52"/>
    </row>
    <row r="594" spans="1:14" s="81" customFormat="1">
      <c r="A594" s="53"/>
      <c r="B594" s="53"/>
      <c r="L594" s="52"/>
      <c r="M594" s="52"/>
      <c r="N594" s="52"/>
    </row>
    <row r="595" spans="1:14" s="81" customFormat="1">
      <c r="A595" s="53"/>
      <c r="B595" s="53"/>
      <c r="L595" s="52"/>
      <c r="M595" s="52"/>
      <c r="N595" s="52"/>
    </row>
    <row r="596" spans="1:14" s="81" customFormat="1">
      <c r="A596" s="53"/>
      <c r="B596" s="53"/>
      <c r="L596" s="52"/>
      <c r="M596" s="52"/>
      <c r="N596" s="52"/>
    </row>
    <row r="597" spans="1:14" s="81" customFormat="1">
      <c r="A597" s="53"/>
      <c r="B597" s="53"/>
      <c r="L597" s="52"/>
      <c r="M597" s="52"/>
      <c r="N597" s="52"/>
    </row>
    <row r="598" spans="1:14" s="81" customFormat="1">
      <c r="A598" s="53"/>
      <c r="B598" s="53"/>
      <c r="L598" s="52"/>
      <c r="M598" s="52"/>
      <c r="N598" s="52"/>
    </row>
    <row r="599" spans="1:14" s="81" customFormat="1">
      <c r="A599" s="53"/>
      <c r="B599" s="53"/>
      <c r="L599" s="52"/>
      <c r="M599" s="52"/>
      <c r="N599" s="52"/>
    </row>
    <row r="600" spans="1:14" s="81" customFormat="1">
      <c r="A600" s="53"/>
      <c r="B600" s="53"/>
      <c r="L600" s="52"/>
      <c r="M600" s="52"/>
      <c r="N600" s="52"/>
    </row>
    <row r="601" spans="1:14" s="81" customFormat="1">
      <c r="A601" s="53"/>
      <c r="B601" s="53"/>
      <c r="L601" s="52"/>
      <c r="M601" s="52"/>
      <c r="N601" s="52"/>
    </row>
    <row r="602" spans="1:14" s="81" customFormat="1">
      <c r="A602" s="53"/>
      <c r="B602" s="53"/>
      <c r="L602" s="52"/>
      <c r="M602" s="52"/>
      <c r="N602" s="52"/>
    </row>
    <row r="603" spans="1:14" s="81" customFormat="1">
      <c r="A603" s="53"/>
      <c r="B603" s="53"/>
      <c r="L603" s="52"/>
      <c r="M603" s="52"/>
      <c r="N603" s="52"/>
    </row>
    <row r="604" spans="1:14" s="81" customFormat="1">
      <c r="A604" s="53"/>
      <c r="B604" s="53"/>
      <c r="L604" s="52"/>
      <c r="M604" s="52"/>
      <c r="N604" s="52"/>
    </row>
    <row r="605" spans="1:14" s="81" customFormat="1">
      <c r="A605" s="53"/>
      <c r="B605" s="53"/>
      <c r="L605" s="52"/>
      <c r="M605" s="52"/>
      <c r="N605" s="52"/>
    </row>
    <row r="606" spans="1:14" s="81" customFormat="1">
      <c r="A606" s="53"/>
      <c r="B606" s="53"/>
      <c r="L606" s="52"/>
      <c r="M606" s="52"/>
      <c r="N606" s="52"/>
    </row>
    <row r="607" spans="1:14" s="81" customFormat="1">
      <c r="A607" s="53"/>
      <c r="B607" s="53"/>
      <c r="L607" s="52"/>
      <c r="M607" s="52"/>
      <c r="N607" s="52"/>
    </row>
    <row r="608" spans="1:14" s="81" customFormat="1">
      <c r="A608" s="53"/>
      <c r="B608" s="53"/>
      <c r="L608" s="52"/>
      <c r="M608" s="52"/>
      <c r="N608" s="52"/>
    </row>
    <row r="609" spans="1:14" s="81" customFormat="1">
      <c r="A609" s="53"/>
      <c r="B609" s="53"/>
      <c r="L609" s="52"/>
      <c r="M609" s="52"/>
      <c r="N609" s="52"/>
    </row>
    <row r="610" spans="1:14" s="81" customFormat="1">
      <c r="A610" s="53"/>
      <c r="B610" s="53"/>
      <c r="L610" s="52"/>
      <c r="M610" s="52"/>
      <c r="N610" s="52"/>
    </row>
    <row r="611" spans="1:14" s="81" customFormat="1">
      <c r="A611" s="53"/>
      <c r="B611" s="53"/>
      <c r="L611" s="52"/>
      <c r="M611" s="52"/>
      <c r="N611" s="52"/>
    </row>
    <row r="612" spans="1:14" s="81" customFormat="1">
      <c r="A612" s="53"/>
      <c r="B612" s="53"/>
      <c r="L612" s="52"/>
      <c r="M612" s="52"/>
      <c r="N612" s="52"/>
    </row>
    <row r="613" spans="1:14" s="81" customFormat="1">
      <c r="A613" s="53"/>
      <c r="B613" s="53"/>
      <c r="L613" s="52"/>
      <c r="M613" s="52"/>
      <c r="N613" s="52"/>
    </row>
    <row r="614" spans="1:14" s="81" customFormat="1">
      <c r="A614" s="53"/>
      <c r="B614" s="53"/>
      <c r="L614" s="52"/>
      <c r="M614" s="52"/>
      <c r="N614" s="52"/>
    </row>
    <row r="615" spans="1:14" s="81" customFormat="1">
      <c r="A615" s="53"/>
      <c r="B615" s="53"/>
      <c r="L615" s="52"/>
      <c r="M615" s="52"/>
      <c r="N615" s="52"/>
    </row>
    <row r="616" spans="1:14" s="81" customFormat="1">
      <c r="A616" s="53"/>
      <c r="B616" s="53"/>
      <c r="L616" s="52"/>
      <c r="M616" s="52"/>
      <c r="N616" s="52"/>
    </row>
    <row r="617" spans="1:14" s="81" customFormat="1">
      <c r="A617" s="53"/>
      <c r="B617" s="53"/>
      <c r="L617" s="52"/>
      <c r="M617" s="52"/>
      <c r="N617" s="52"/>
    </row>
    <row r="618" spans="1:14" s="81" customFormat="1">
      <c r="A618" s="53"/>
      <c r="B618" s="53"/>
      <c r="L618" s="52"/>
      <c r="M618" s="52"/>
      <c r="N618" s="52"/>
    </row>
    <row r="619" spans="1:14" s="81" customFormat="1">
      <c r="A619" s="53"/>
      <c r="B619" s="53"/>
      <c r="L619" s="52"/>
      <c r="M619" s="52"/>
      <c r="N619" s="52"/>
    </row>
    <row r="620" spans="1:14" s="81" customFormat="1">
      <c r="A620" s="53"/>
      <c r="B620" s="53"/>
      <c r="L620" s="52"/>
      <c r="M620" s="52"/>
      <c r="N620" s="52"/>
    </row>
    <row r="621" spans="1:14" s="81" customFormat="1">
      <c r="A621" s="53"/>
      <c r="B621" s="53"/>
      <c r="L621" s="52"/>
      <c r="M621" s="52"/>
      <c r="N621" s="52"/>
    </row>
    <row r="622" spans="1:14" s="81" customFormat="1">
      <c r="A622" s="53"/>
      <c r="B622" s="53"/>
      <c r="L622" s="52"/>
      <c r="M622" s="52"/>
      <c r="N622" s="52"/>
    </row>
    <row r="623" spans="1:14" s="81" customFormat="1">
      <c r="A623" s="53"/>
      <c r="B623" s="53"/>
      <c r="L623" s="52"/>
      <c r="M623" s="52"/>
      <c r="N623" s="52"/>
    </row>
    <row r="624" spans="1:14" s="81" customFormat="1">
      <c r="A624" s="53"/>
      <c r="B624" s="53"/>
      <c r="L624" s="52"/>
      <c r="M624" s="52"/>
      <c r="N624" s="52"/>
    </row>
    <row r="625" spans="1:14" s="81" customFormat="1">
      <c r="A625" s="53"/>
      <c r="B625" s="53"/>
      <c r="L625" s="52"/>
      <c r="M625" s="52"/>
      <c r="N625" s="52"/>
    </row>
    <row r="626" spans="1:14" s="81" customFormat="1">
      <c r="A626" s="53"/>
      <c r="B626" s="53"/>
      <c r="L626" s="52"/>
      <c r="M626" s="52"/>
      <c r="N626" s="52"/>
    </row>
    <row r="627" spans="1:14" s="81" customFormat="1">
      <c r="A627" s="53"/>
      <c r="B627" s="53"/>
      <c r="L627" s="52"/>
      <c r="M627" s="52"/>
      <c r="N627" s="52"/>
    </row>
    <row r="628" spans="1:14" s="81" customFormat="1">
      <c r="A628" s="53"/>
      <c r="B628" s="53"/>
      <c r="L628" s="52"/>
      <c r="M628" s="52"/>
      <c r="N628" s="52"/>
    </row>
    <row r="629" spans="1:14" s="81" customFormat="1">
      <c r="A629" s="53"/>
      <c r="B629" s="53"/>
      <c r="L629" s="52"/>
      <c r="M629" s="52"/>
      <c r="N629" s="52"/>
    </row>
    <row r="630" spans="1:14" s="81" customFormat="1">
      <c r="A630" s="53"/>
      <c r="B630" s="53"/>
      <c r="L630" s="52"/>
      <c r="M630" s="52"/>
      <c r="N630" s="52"/>
    </row>
    <row r="631" spans="1:14" s="81" customFormat="1">
      <c r="A631" s="53"/>
      <c r="B631" s="53"/>
      <c r="L631" s="52"/>
      <c r="M631" s="52"/>
      <c r="N631" s="52"/>
    </row>
    <row r="632" spans="1:14" s="81" customFormat="1">
      <c r="A632" s="53"/>
      <c r="B632" s="53"/>
      <c r="L632" s="52"/>
      <c r="M632" s="52"/>
      <c r="N632" s="52"/>
    </row>
    <row r="633" spans="1:14" s="81" customFormat="1">
      <c r="A633" s="53"/>
      <c r="B633" s="53"/>
      <c r="L633" s="52"/>
      <c r="M633" s="52"/>
      <c r="N633" s="52"/>
    </row>
    <row r="634" spans="1:14" s="81" customFormat="1">
      <c r="A634" s="53"/>
      <c r="B634" s="53"/>
      <c r="L634" s="52"/>
      <c r="M634" s="52"/>
      <c r="N634" s="52"/>
    </row>
    <row r="635" spans="1:14" s="81" customFormat="1">
      <c r="A635" s="53"/>
      <c r="B635" s="53"/>
      <c r="L635" s="52"/>
      <c r="M635" s="52"/>
      <c r="N635" s="52"/>
    </row>
    <row r="636" spans="1:14" s="81" customFormat="1">
      <c r="A636" s="53"/>
      <c r="B636" s="53"/>
      <c r="L636" s="52"/>
      <c r="M636" s="52"/>
      <c r="N636" s="52"/>
    </row>
    <row r="637" spans="1:14" s="81" customFormat="1">
      <c r="A637" s="53"/>
      <c r="B637" s="53"/>
      <c r="L637" s="52"/>
      <c r="M637" s="52"/>
      <c r="N637" s="52"/>
    </row>
    <row r="638" spans="1:14" s="81" customFormat="1">
      <c r="A638" s="53"/>
      <c r="B638" s="53"/>
      <c r="L638" s="52"/>
      <c r="M638" s="52"/>
      <c r="N638" s="52"/>
    </row>
    <row r="639" spans="1:14" s="81" customFormat="1">
      <c r="A639" s="53"/>
      <c r="B639" s="53"/>
      <c r="L639" s="52"/>
      <c r="M639" s="52"/>
      <c r="N639" s="52"/>
    </row>
    <row r="640" spans="1:14" s="81" customFormat="1">
      <c r="A640" s="53"/>
      <c r="B640" s="53"/>
      <c r="L640" s="52"/>
      <c r="M640" s="52"/>
      <c r="N640" s="52"/>
    </row>
    <row r="641" spans="1:14" s="81" customFormat="1">
      <c r="A641" s="53"/>
      <c r="B641" s="53"/>
      <c r="L641" s="52"/>
      <c r="M641" s="52"/>
      <c r="N641" s="52"/>
    </row>
    <row r="642" spans="1:14" s="81" customFormat="1">
      <c r="A642" s="53"/>
      <c r="B642" s="53"/>
      <c r="L642" s="52"/>
      <c r="M642" s="52"/>
      <c r="N642" s="52"/>
    </row>
    <row r="643" spans="1:14" s="81" customFormat="1">
      <c r="A643" s="53"/>
      <c r="B643" s="53"/>
      <c r="L643" s="52"/>
      <c r="M643" s="52"/>
      <c r="N643" s="52"/>
    </row>
    <row r="644" spans="1:14" s="81" customFormat="1">
      <c r="A644" s="53"/>
      <c r="B644" s="53"/>
      <c r="L644" s="52"/>
      <c r="M644" s="52"/>
      <c r="N644" s="52"/>
    </row>
    <row r="645" spans="1:14" s="81" customFormat="1">
      <c r="A645" s="53"/>
      <c r="B645" s="53"/>
      <c r="L645" s="52"/>
      <c r="M645" s="52"/>
      <c r="N645" s="52"/>
    </row>
    <row r="646" spans="1:14" s="81" customFormat="1">
      <c r="A646" s="53"/>
      <c r="B646" s="53"/>
      <c r="L646" s="52"/>
      <c r="M646" s="52"/>
      <c r="N646" s="52"/>
    </row>
    <row r="647" spans="1:14" s="81" customFormat="1">
      <c r="A647" s="53"/>
      <c r="B647" s="53"/>
      <c r="L647" s="52"/>
      <c r="M647" s="52"/>
      <c r="N647" s="52"/>
    </row>
    <row r="648" spans="1:14" s="81" customFormat="1">
      <c r="A648" s="53"/>
      <c r="B648" s="53"/>
      <c r="L648" s="52"/>
      <c r="M648" s="52"/>
      <c r="N648" s="52"/>
    </row>
    <row r="649" spans="1:14" s="81" customFormat="1">
      <c r="A649" s="53"/>
      <c r="B649" s="53"/>
      <c r="L649" s="52"/>
      <c r="M649" s="52"/>
      <c r="N649" s="52"/>
    </row>
    <row r="650" spans="1:14" s="81" customFormat="1">
      <c r="A650" s="53"/>
      <c r="B650" s="53"/>
      <c r="L650" s="52"/>
      <c r="M650" s="52"/>
      <c r="N650" s="52"/>
    </row>
    <row r="651" spans="1:14" s="81" customFormat="1">
      <c r="A651" s="53"/>
      <c r="B651" s="53"/>
      <c r="L651" s="52"/>
      <c r="M651" s="52"/>
      <c r="N651" s="52"/>
    </row>
    <row r="652" spans="1:14" s="81" customFormat="1">
      <c r="A652" s="53"/>
      <c r="B652" s="53"/>
      <c r="L652" s="52"/>
      <c r="M652" s="52"/>
      <c r="N652" s="52"/>
    </row>
    <row r="653" spans="1:14" s="81" customFormat="1">
      <c r="A653" s="53"/>
      <c r="B653" s="53"/>
      <c r="L653" s="52"/>
      <c r="M653" s="52"/>
      <c r="N653" s="52"/>
    </row>
    <row r="654" spans="1:14" s="81" customFormat="1">
      <c r="A654" s="53"/>
      <c r="B654" s="53"/>
      <c r="L654" s="52"/>
      <c r="M654" s="52"/>
      <c r="N654" s="52"/>
    </row>
    <row r="655" spans="1:14" s="81" customFormat="1">
      <c r="A655" s="53"/>
      <c r="B655" s="53"/>
      <c r="L655" s="52"/>
      <c r="M655" s="52"/>
      <c r="N655" s="52"/>
    </row>
    <row r="656" spans="1:14" s="81" customFormat="1">
      <c r="A656" s="53"/>
      <c r="B656" s="53"/>
      <c r="L656" s="52"/>
      <c r="M656" s="52"/>
      <c r="N656" s="52"/>
    </row>
    <row r="657" spans="1:14" s="81" customFormat="1">
      <c r="A657" s="53"/>
      <c r="B657" s="53"/>
      <c r="L657" s="52"/>
      <c r="M657" s="52"/>
      <c r="N657" s="52"/>
    </row>
    <row r="658" spans="1:14" s="81" customFormat="1">
      <c r="A658" s="53"/>
      <c r="B658" s="53"/>
      <c r="L658" s="52"/>
      <c r="M658" s="52"/>
      <c r="N658" s="52"/>
    </row>
    <row r="659" spans="1:14" s="81" customFormat="1">
      <c r="A659" s="53"/>
      <c r="B659" s="53"/>
      <c r="L659" s="52"/>
      <c r="M659" s="52"/>
      <c r="N659" s="52"/>
    </row>
    <row r="660" spans="1:14" s="81" customFormat="1">
      <c r="A660" s="53"/>
      <c r="B660" s="53"/>
      <c r="L660" s="52"/>
      <c r="M660" s="52"/>
      <c r="N660" s="52"/>
    </row>
    <row r="661" spans="1:14" s="81" customFormat="1">
      <c r="A661" s="53"/>
      <c r="B661" s="53"/>
      <c r="L661" s="52"/>
      <c r="M661" s="52"/>
      <c r="N661" s="52"/>
    </row>
    <row r="662" spans="1:14" s="81" customFormat="1">
      <c r="A662" s="53"/>
      <c r="B662" s="53"/>
      <c r="L662" s="52"/>
      <c r="M662" s="52"/>
      <c r="N662" s="52"/>
    </row>
    <row r="663" spans="1:14" s="81" customFormat="1">
      <c r="A663" s="53"/>
      <c r="B663" s="53"/>
      <c r="L663" s="52"/>
      <c r="M663" s="52"/>
      <c r="N663" s="52"/>
    </row>
    <row r="664" spans="1:14" s="81" customFormat="1">
      <c r="A664" s="53"/>
      <c r="B664" s="53"/>
      <c r="L664" s="52"/>
      <c r="M664" s="52"/>
      <c r="N664" s="52"/>
    </row>
    <row r="665" spans="1:14" s="81" customFormat="1">
      <c r="A665" s="53"/>
      <c r="B665" s="53"/>
      <c r="L665" s="52"/>
      <c r="M665" s="52"/>
      <c r="N665" s="52"/>
    </row>
    <row r="666" spans="1:14" s="81" customFormat="1">
      <c r="A666" s="53"/>
      <c r="B666" s="53"/>
      <c r="L666" s="52"/>
      <c r="M666" s="52"/>
      <c r="N666" s="52"/>
    </row>
    <row r="667" spans="1:14" s="81" customFormat="1">
      <c r="A667" s="53"/>
      <c r="B667" s="53"/>
      <c r="L667" s="52"/>
      <c r="M667" s="52"/>
      <c r="N667" s="52"/>
    </row>
    <row r="668" spans="1:14" s="81" customFormat="1">
      <c r="A668" s="53"/>
      <c r="B668" s="53"/>
      <c r="L668" s="52"/>
      <c r="M668" s="52"/>
      <c r="N668" s="52"/>
    </row>
    <row r="669" spans="1:14" s="81" customFormat="1">
      <c r="A669" s="53"/>
      <c r="B669" s="53"/>
      <c r="L669" s="52"/>
      <c r="M669" s="52"/>
      <c r="N669" s="52"/>
    </row>
    <row r="670" spans="1:14" s="81" customFormat="1">
      <c r="A670" s="53"/>
      <c r="B670" s="53"/>
      <c r="L670" s="52"/>
      <c r="M670" s="52"/>
      <c r="N670" s="52"/>
    </row>
    <row r="671" spans="1:14" s="81" customFormat="1">
      <c r="A671" s="53"/>
      <c r="B671" s="53"/>
      <c r="L671" s="52"/>
      <c r="M671" s="52"/>
      <c r="N671" s="52"/>
    </row>
    <row r="672" spans="1:14" s="81" customFormat="1">
      <c r="A672" s="53"/>
      <c r="B672" s="53"/>
      <c r="L672" s="52"/>
      <c r="M672" s="52"/>
      <c r="N672" s="52"/>
    </row>
    <row r="673" spans="1:14" s="81" customFormat="1">
      <c r="A673" s="53"/>
      <c r="B673" s="53"/>
      <c r="L673" s="52"/>
      <c r="M673" s="52"/>
      <c r="N673" s="52"/>
    </row>
    <row r="674" spans="1:14" s="81" customFormat="1">
      <c r="A674" s="53"/>
      <c r="B674" s="53"/>
      <c r="L674" s="52"/>
      <c r="M674" s="52"/>
      <c r="N674" s="52"/>
    </row>
    <row r="675" spans="1:14" s="81" customFormat="1">
      <c r="A675" s="53"/>
      <c r="B675" s="53"/>
      <c r="L675" s="52"/>
      <c r="M675" s="52"/>
      <c r="N675" s="52"/>
    </row>
    <row r="676" spans="1:14" s="81" customFormat="1">
      <c r="A676" s="53"/>
      <c r="B676" s="53"/>
      <c r="L676" s="52"/>
      <c r="M676" s="52"/>
      <c r="N676" s="52"/>
    </row>
    <row r="677" spans="1:14" s="81" customFormat="1">
      <c r="A677" s="53"/>
      <c r="B677" s="53"/>
      <c r="L677" s="52"/>
      <c r="M677" s="52"/>
      <c r="N677" s="52"/>
    </row>
    <row r="678" spans="1:14" s="81" customFormat="1">
      <c r="A678" s="53"/>
      <c r="B678" s="53"/>
      <c r="L678" s="52"/>
      <c r="M678" s="52"/>
      <c r="N678" s="52"/>
    </row>
    <row r="679" spans="1:14" s="81" customFormat="1">
      <c r="A679" s="53"/>
      <c r="B679" s="53"/>
      <c r="L679" s="52"/>
      <c r="M679" s="52"/>
      <c r="N679" s="52"/>
    </row>
    <row r="680" spans="1:14" s="81" customFormat="1">
      <c r="A680" s="53"/>
      <c r="B680" s="53"/>
      <c r="L680" s="52"/>
      <c r="M680" s="52"/>
      <c r="N680" s="52"/>
    </row>
  </sheetData>
  <mergeCells count="27">
    <mergeCell ref="I6:I7"/>
    <mergeCell ref="J6:J7"/>
    <mergeCell ref="K6:L6"/>
    <mergeCell ref="M6:M7"/>
    <mergeCell ref="U6:V6"/>
    <mergeCell ref="N6:N7"/>
    <mergeCell ref="O6:O7"/>
    <mergeCell ref="P6:Q6"/>
    <mergeCell ref="R6:R7"/>
    <mergeCell ref="S6:S7"/>
    <mergeCell ref="T6:T7"/>
    <mergeCell ref="A1:X1"/>
    <mergeCell ref="A2:X2"/>
    <mergeCell ref="A3:X3"/>
    <mergeCell ref="A4:X4"/>
    <mergeCell ref="A5:A7"/>
    <mergeCell ref="B5:B7"/>
    <mergeCell ref="C5:G5"/>
    <mergeCell ref="H5:L5"/>
    <mergeCell ref="M5:Q5"/>
    <mergeCell ref="R5:V5"/>
    <mergeCell ref="W5:X6"/>
    <mergeCell ref="C6:C7"/>
    <mergeCell ref="D6:D7"/>
    <mergeCell ref="E6:E7"/>
    <mergeCell ref="F6:G6"/>
    <mergeCell ref="H6:H7"/>
  </mergeCells>
  <pageMargins left="0" right="0" top="0.74803149606299213" bottom="0.74803149606299213" header="0.31496062992125984" footer="0.31496062992125984"/>
  <pageSetup paperSize="14"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1.4"/>
  <cols>
    <col min="1" max="1" width="50.28515625" style="52" customWidth="1"/>
    <col min="2" max="5" width="15" style="81" customWidth="1"/>
    <col min="6" max="6" width="8" style="81" customWidth="1"/>
    <col min="7" max="7" width="15" style="52"/>
    <col min="8" max="8" width="10.85546875" style="52" customWidth="1"/>
    <col min="9" max="9" width="15" style="52"/>
    <col min="10" max="10" width="9.85546875" style="52" customWidth="1"/>
    <col min="11" max="11" width="15" style="52"/>
    <col min="12" max="12" width="9.42578125" style="52" customWidth="1"/>
    <col min="13" max="16384" width="15" style="52"/>
  </cols>
  <sheetData>
    <row r="1" spans="1:12" ht="10.5" customHeight="1">
      <c r="A1" s="450" t="s">
        <v>48</v>
      </c>
      <c r="B1" s="451"/>
      <c r="C1" s="451"/>
      <c r="D1" s="451"/>
      <c r="E1" s="451"/>
      <c r="F1" s="451"/>
      <c r="G1" s="451"/>
      <c r="H1" s="451"/>
      <c r="I1" s="451"/>
      <c r="J1" s="451"/>
      <c r="K1" s="451"/>
      <c r="L1" s="451"/>
    </row>
    <row r="2" spans="1:12" ht="12" customHeight="1">
      <c r="A2" s="450" t="s">
        <v>159</v>
      </c>
      <c r="B2" s="451"/>
      <c r="C2" s="451"/>
      <c r="D2" s="451"/>
      <c r="E2" s="451"/>
      <c r="F2" s="451"/>
      <c r="G2" s="451"/>
      <c r="H2" s="451"/>
      <c r="I2" s="451"/>
      <c r="J2" s="451"/>
      <c r="K2" s="451"/>
      <c r="L2" s="451"/>
    </row>
    <row r="3" spans="1:12" ht="12" customHeight="1">
      <c r="A3" s="451"/>
      <c r="B3" s="451"/>
      <c r="C3" s="451"/>
      <c r="D3" s="451"/>
      <c r="E3" s="451"/>
      <c r="F3" s="451"/>
      <c r="G3" s="451"/>
      <c r="H3" s="451"/>
      <c r="I3" s="451"/>
      <c r="J3" s="451"/>
      <c r="K3" s="451"/>
      <c r="L3" s="451"/>
    </row>
    <row r="4" spans="1:12" ht="12" customHeight="1">
      <c r="A4" s="451"/>
      <c r="B4" s="451"/>
      <c r="C4" s="451"/>
      <c r="D4" s="451"/>
      <c r="E4" s="451"/>
      <c r="F4" s="451"/>
      <c r="G4" s="451"/>
      <c r="H4" s="451"/>
      <c r="I4" s="451"/>
      <c r="J4" s="451"/>
      <c r="K4" s="451"/>
      <c r="L4" s="451"/>
    </row>
    <row r="5" spans="1:12" ht="12" hidden="1" customHeight="1">
      <c r="A5" s="456" t="s">
        <v>49</v>
      </c>
      <c r="B5" s="456"/>
      <c r="C5" s="456"/>
      <c r="D5" s="456"/>
      <c r="E5" s="456"/>
      <c r="F5" s="456"/>
    </row>
    <row r="6" spans="1:12" ht="12" hidden="1" customHeight="1">
      <c r="A6" s="188"/>
      <c r="B6" s="189"/>
      <c r="C6" s="189"/>
      <c r="D6" s="189"/>
      <c r="E6" s="189"/>
      <c r="F6" s="189"/>
    </row>
    <row r="7" spans="1:12" ht="12" hidden="1" customHeight="1">
      <c r="A7" s="188"/>
      <c r="B7" s="189"/>
      <c r="C7" s="189"/>
      <c r="D7" s="189"/>
      <c r="E7" s="190"/>
      <c r="F7" s="190"/>
    </row>
    <row r="8" spans="1:12" ht="30" customHeight="1">
      <c r="A8" s="457" t="s">
        <v>50</v>
      </c>
      <c r="B8" s="459" t="s">
        <v>51</v>
      </c>
      <c r="C8" s="460"/>
      <c r="D8" s="461"/>
      <c r="E8" s="453" t="s">
        <v>82</v>
      </c>
      <c r="F8" s="454"/>
      <c r="G8" s="454"/>
      <c r="H8" s="454"/>
      <c r="I8" s="454"/>
      <c r="J8" s="454"/>
      <c r="K8" s="454"/>
      <c r="L8" s="455"/>
    </row>
    <row r="9" spans="1:12" ht="55.5" customHeight="1">
      <c r="A9" s="458"/>
      <c r="B9" s="191" t="s">
        <v>54</v>
      </c>
      <c r="C9" s="191" t="s">
        <v>81</v>
      </c>
      <c r="D9" s="191" t="s">
        <v>55</v>
      </c>
      <c r="E9" s="192" t="s">
        <v>130</v>
      </c>
      <c r="F9" s="192" t="s">
        <v>8</v>
      </c>
      <c r="G9" s="193" t="s">
        <v>131</v>
      </c>
      <c r="H9" s="193" t="s">
        <v>8</v>
      </c>
      <c r="I9" s="193" t="s">
        <v>132</v>
      </c>
      <c r="J9" s="193" t="s">
        <v>8</v>
      </c>
      <c r="K9" s="202" t="s">
        <v>133</v>
      </c>
      <c r="L9" s="202" t="s">
        <v>8</v>
      </c>
    </row>
    <row r="10" spans="1:12" ht="24.75" customHeight="1">
      <c r="A10" s="203" t="s">
        <v>53</v>
      </c>
      <c r="B10" s="204">
        <f>SUM(B11+B22+B35+B42)</f>
        <v>350574000000</v>
      </c>
      <c r="C10" s="204">
        <f>SUM(C11+C22+C35+C42)</f>
        <v>0</v>
      </c>
      <c r="D10" s="204">
        <f>SUM(D11+D22+D35+D42)</f>
        <v>350574000000</v>
      </c>
      <c r="E10" s="204">
        <f>SUM(E11+E22+E35+E42)</f>
        <v>35714193857</v>
      </c>
      <c r="F10" s="205">
        <f t="shared" ref="F10:F17" si="0">SUM(E10/D10)</f>
        <v>0.10187348136769983</v>
      </c>
      <c r="G10" s="204">
        <f>SUM(G11+G22+G35+G42)</f>
        <v>45777397430</v>
      </c>
      <c r="H10" s="205">
        <f t="shared" ref="H10:H17" si="1">SUM(G10/D10)</f>
        <v>0.13057841548432</v>
      </c>
      <c r="I10" s="204">
        <v>50111963938</v>
      </c>
      <c r="J10" s="205">
        <v>0.14294261393600211</v>
      </c>
      <c r="K10" s="111">
        <v>60880532761</v>
      </c>
      <c r="L10" s="112">
        <v>0.17365957760986267</v>
      </c>
    </row>
    <row r="11" spans="1:12" ht="35.25" customHeight="1">
      <c r="A11" s="206" t="s">
        <v>119</v>
      </c>
      <c r="B11" s="207">
        <f>SUM(B12:B21)</f>
        <v>216491000000</v>
      </c>
      <c r="C11" s="207">
        <f>SUM(C12:C21)</f>
        <v>0</v>
      </c>
      <c r="D11" s="207">
        <f>SUM(D12:D21)</f>
        <v>216491000000</v>
      </c>
      <c r="E11" s="207">
        <f>SUM(E12:E21)</f>
        <v>5352033611</v>
      </c>
      <c r="F11" s="208">
        <f t="shared" si="0"/>
        <v>2.472173721309431E-2</v>
      </c>
      <c r="G11" s="207">
        <f>SUM(G12:G21)</f>
        <v>12650535818</v>
      </c>
      <c r="H11" s="208">
        <f t="shared" si="1"/>
        <v>5.8434465257216232E-2</v>
      </c>
      <c r="I11" s="207">
        <v>14346243068</v>
      </c>
      <c r="J11" s="208">
        <v>6.6267156916453795E-2</v>
      </c>
      <c r="K11" s="128">
        <v>22795321902</v>
      </c>
      <c r="L11" s="127">
        <v>0.10529454758858336</v>
      </c>
    </row>
    <row r="12" spans="1:12">
      <c r="A12" s="63" t="s">
        <v>10</v>
      </c>
      <c r="B12" s="194">
        <f>'[7]x programas presup'!B13</f>
        <v>141509000000</v>
      </c>
      <c r="C12" s="194"/>
      <c r="D12" s="194">
        <f t="shared" ref="D12:D20" si="2">SUM(B12:C12)</f>
        <v>141509000000</v>
      </c>
      <c r="E12" s="194">
        <f>'[7]x programas presup'!G13</f>
        <v>0</v>
      </c>
      <c r="F12" s="195">
        <f t="shared" si="0"/>
        <v>0</v>
      </c>
      <c r="G12" s="194">
        <f>'[8]x programas presup'!G13</f>
        <v>0</v>
      </c>
      <c r="H12" s="195">
        <f t="shared" si="1"/>
        <v>0</v>
      </c>
      <c r="I12" s="194">
        <v>0</v>
      </c>
      <c r="J12" s="195">
        <v>0</v>
      </c>
      <c r="K12" s="24">
        <v>1406017032</v>
      </c>
      <c r="L12" s="29">
        <v>9.9358841628447662E-3</v>
      </c>
    </row>
    <row r="13" spans="1:12">
      <c r="A13" s="63" t="s">
        <v>20</v>
      </c>
      <c r="B13" s="196">
        <f>'[7]x programas presup'!B20</f>
        <v>36197000000</v>
      </c>
      <c r="C13" s="196">
        <f>'[7]x programas presup'!C20</f>
        <v>0</v>
      </c>
      <c r="D13" s="194">
        <f t="shared" si="2"/>
        <v>36197000000</v>
      </c>
      <c r="E13" s="196">
        <f>'[7]x programas presup'!G20</f>
        <v>2124857148</v>
      </c>
      <c r="F13" s="197">
        <f t="shared" si="0"/>
        <v>5.8702576125093241E-2</v>
      </c>
      <c r="G13" s="196">
        <f>'[8]x programas presup'!G20</f>
        <v>2503685213</v>
      </c>
      <c r="H13" s="197">
        <f t="shared" si="1"/>
        <v>6.9168307124899853E-2</v>
      </c>
      <c r="I13" s="196">
        <v>3700996791</v>
      </c>
      <c r="J13" s="197">
        <v>0.10224595383595325</v>
      </c>
      <c r="K13" s="27">
        <v>10460547888</v>
      </c>
      <c r="L13" s="31">
        <v>0.2889893606652485</v>
      </c>
    </row>
    <row r="14" spans="1:12">
      <c r="A14" s="63" t="s">
        <v>26</v>
      </c>
      <c r="B14" s="196">
        <f>'[7]x programas presup'!B19</f>
        <v>3119000000</v>
      </c>
      <c r="C14" s="196"/>
      <c r="D14" s="194">
        <f t="shared" si="2"/>
        <v>3119000000</v>
      </c>
      <c r="E14" s="196">
        <f>'[7]x programas presup'!G19</f>
        <v>0</v>
      </c>
      <c r="F14" s="197">
        <f t="shared" si="0"/>
        <v>0</v>
      </c>
      <c r="G14" s="196">
        <f>'[8]x programas presup'!G19</f>
        <v>0</v>
      </c>
      <c r="H14" s="197">
        <f t="shared" si="1"/>
        <v>0</v>
      </c>
      <c r="I14" s="196">
        <v>350314935</v>
      </c>
      <c r="J14" s="197">
        <v>0.11231642673933953</v>
      </c>
      <c r="K14" s="27">
        <v>390506472</v>
      </c>
      <c r="L14" s="31">
        <v>0.12520245976274447</v>
      </c>
    </row>
    <row r="15" spans="1:12">
      <c r="A15" s="63" t="s">
        <v>21</v>
      </c>
      <c r="B15" s="196">
        <f>'[7]x programas presup'!B21</f>
        <v>7382000000</v>
      </c>
      <c r="C15" s="196"/>
      <c r="D15" s="194">
        <f t="shared" si="2"/>
        <v>7382000000</v>
      </c>
      <c r="E15" s="196">
        <f>'[7]x programas presup'!G21</f>
        <v>3227176463</v>
      </c>
      <c r="F15" s="197">
        <f t="shared" si="0"/>
        <v>0.43716830980764021</v>
      </c>
      <c r="G15" s="196">
        <f>'[8]x programas presup'!G21</f>
        <v>3318507000</v>
      </c>
      <c r="H15" s="197">
        <f t="shared" si="1"/>
        <v>0.44954036846383094</v>
      </c>
      <c r="I15" s="196">
        <v>3407611263</v>
      </c>
      <c r="J15" s="197">
        <v>0.46161084570577077</v>
      </c>
      <c r="K15" s="27">
        <v>3630822319</v>
      </c>
      <c r="L15" s="31">
        <v>0.49184805188295855</v>
      </c>
    </row>
    <row r="16" spans="1:12">
      <c r="A16" s="63" t="s">
        <v>9</v>
      </c>
      <c r="B16" s="196">
        <f>'[7]x programas presup'!B50</f>
        <v>2267000000</v>
      </c>
      <c r="C16" s="196"/>
      <c r="D16" s="194">
        <f t="shared" si="2"/>
        <v>2267000000</v>
      </c>
      <c r="E16" s="196">
        <f>'[7]x programas presup'!G50</f>
        <v>0</v>
      </c>
      <c r="F16" s="197">
        <f t="shared" si="0"/>
        <v>0</v>
      </c>
      <c r="G16" s="196">
        <f>'[8]x programas presup'!G50</f>
        <v>109346391</v>
      </c>
      <c r="H16" s="197">
        <f t="shared" si="1"/>
        <v>4.8233961623290696E-2</v>
      </c>
      <c r="I16" s="196">
        <v>168322865</v>
      </c>
      <c r="J16" s="197">
        <v>7.4249168504631674E-2</v>
      </c>
      <c r="K16" s="25">
        <v>188430977</v>
      </c>
      <c r="L16" s="31">
        <v>8.3119089986766648E-2</v>
      </c>
    </row>
    <row r="17" spans="1:12">
      <c r="A17" s="63" t="s">
        <v>12</v>
      </c>
      <c r="B17" s="196">
        <f>'[7]x programas presup'!B17</f>
        <v>5757000000</v>
      </c>
      <c r="C17" s="196"/>
      <c r="D17" s="194">
        <f t="shared" si="2"/>
        <v>5757000000</v>
      </c>
      <c r="E17" s="196">
        <f>'[7]x programas presup'!G17</f>
        <v>0</v>
      </c>
      <c r="F17" s="197">
        <f t="shared" si="0"/>
        <v>0</v>
      </c>
      <c r="G17" s="196">
        <f>'[8]x programas presup'!G17</f>
        <v>0</v>
      </c>
      <c r="H17" s="197">
        <f t="shared" si="1"/>
        <v>0</v>
      </c>
      <c r="I17" s="196">
        <v>0</v>
      </c>
      <c r="J17" s="197">
        <v>0</v>
      </c>
      <c r="K17" s="25">
        <v>0</v>
      </c>
      <c r="L17" s="31">
        <v>0</v>
      </c>
    </row>
    <row r="18" spans="1:12">
      <c r="A18" s="63" t="s">
        <v>63</v>
      </c>
      <c r="B18" s="194">
        <f>'[7]x programas presup'!B14</f>
        <v>12000000000</v>
      </c>
      <c r="C18" s="194"/>
      <c r="D18" s="194">
        <f t="shared" si="2"/>
        <v>12000000000</v>
      </c>
      <c r="E18" s="194">
        <f>'[7]x programas presup'!G14</f>
        <v>0</v>
      </c>
      <c r="F18" s="195"/>
      <c r="G18" s="194">
        <f>'[8]x programas presup'!G14</f>
        <v>6458997214</v>
      </c>
      <c r="H18" s="195"/>
      <c r="I18" s="194">
        <v>6458997214</v>
      </c>
      <c r="J18" s="195"/>
      <c r="K18" s="24">
        <v>6458997214</v>
      </c>
      <c r="L18" s="29"/>
    </row>
    <row r="19" spans="1:12" ht="25.5" customHeight="1">
      <c r="A19" s="63" t="s">
        <v>11</v>
      </c>
      <c r="B19" s="196"/>
      <c r="C19" s="196"/>
      <c r="D19" s="194"/>
      <c r="E19" s="196">
        <f>'[7]x programas presup'!G15</f>
        <v>0</v>
      </c>
      <c r="F19" s="197"/>
      <c r="G19" s="196">
        <f>'[8]x programas presup'!G15</f>
        <v>0</v>
      </c>
      <c r="H19" s="197"/>
      <c r="I19" s="196"/>
      <c r="J19" s="197"/>
      <c r="K19" s="25"/>
      <c r="L19" s="31"/>
    </row>
    <row r="20" spans="1:12">
      <c r="A20" s="63" t="s">
        <v>47</v>
      </c>
      <c r="B20" s="196">
        <f>'[7]x programas presup'!B12</f>
        <v>260000000</v>
      </c>
      <c r="C20" s="196"/>
      <c r="D20" s="194">
        <f t="shared" si="2"/>
        <v>260000000</v>
      </c>
      <c r="E20" s="196">
        <f>'[7]x programas presup'!G12</f>
        <v>0</v>
      </c>
      <c r="F20" s="197">
        <f>SUM(E20/D20)</f>
        <v>0</v>
      </c>
      <c r="G20" s="196">
        <f>'[8]x programas presup'!G12</f>
        <v>260000000</v>
      </c>
      <c r="H20" s="197">
        <f>SUM(G20/D20)</f>
        <v>1</v>
      </c>
      <c r="I20" s="196">
        <v>260000000</v>
      </c>
      <c r="J20" s="197">
        <v>1</v>
      </c>
      <c r="K20" s="25">
        <v>260000000</v>
      </c>
      <c r="L20" s="31">
        <v>1</v>
      </c>
    </row>
    <row r="21" spans="1:12" ht="25.5" customHeight="1">
      <c r="A21" s="198" t="s">
        <v>117</v>
      </c>
      <c r="B21" s="196">
        <f>'[7]x programas presup'!B22</f>
        <v>8000000000</v>
      </c>
      <c r="C21" s="196"/>
      <c r="D21" s="194">
        <f>SUM(B21:C21)</f>
        <v>8000000000</v>
      </c>
      <c r="E21" s="196"/>
      <c r="F21" s="197"/>
      <c r="G21" s="196"/>
      <c r="H21" s="197"/>
      <c r="I21" s="196"/>
      <c r="J21" s="197"/>
      <c r="K21" s="25"/>
      <c r="L21" s="31"/>
    </row>
    <row r="22" spans="1:12" ht="35.25" customHeight="1">
      <c r="A22" s="209" t="s">
        <v>120</v>
      </c>
      <c r="B22" s="210">
        <f>SUM(B23:B34)</f>
        <v>64889000000</v>
      </c>
      <c r="C22" s="210">
        <f>SUM(C23:C34)</f>
        <v>0</v>
      </c>
      <c r="D22" s="210">
        <f>SUM(D23:D34)</f>
        <v>64889000000</v>
      </c>
      <c r="E22" s="210">
        <f>SUM(E23:E34)</f>
        <v>2166910140</v>
      </c>
      <c r="F22" s="211">
        <f t="shared" ref="F22:F29" si="3">SUM(E22/D22)</f>
        <v>3.3394105934750111E-2</v>
      </c>
      <c r="G22" s="210">
        <f>SUM(G23:G34)</f>
        <v>3148008786</v>
      </c>
      <c r="H22" s="211">
        <f t="shared" ref="H22:H29" si="4">SUM(G22/D22)</f>
        <v>4.8513750959330547E-2</v>
      </c>
      <c r="I22" s="210">
        <v>4550800133</v>
      </c>
      <c r="J22" s="211">
        <v>7.0132073741312084E-2</v>
      </c>
      <c r="K22" s="125">
        <v>5368422852</v>
      </c>
      <c r="L22" s="126">
        <v>8.2732402286982379E-2</v>
      </c>
    </row>
    <row r="23" spans="1:12" ht="15" customHeight="1">
      <c r="A23" s="63" t="s">
        <v>36</v>
      </c>
      <c r="B23" s="196">
        <f>'[7]x programas presup'!B40</f>
        <v>21053000000</v>
      </c>
      <c r="C23" s="196"/>
      <c r="D23" s="194">
        <f>SUM(B23:C23)</f>
        <v>21053000000</v>
      </c>
      <c r="E23" s="196">
        <f>'[7]x programas presup'!G40</f>
        <v>0</v>
      </c>
      <c r="F23" s="197">
        <f t="shared" si="3"/>
        <v>0</v>
      </c>
      <c r="G23" s="196">
        <f>'[8]x programas presup'!G40</f>
        <v>0</v>
      </c>
      <c r="H23" s="197">
        <f t="shared" si="4"/>
        <v>0</v>
      </c>
      <c r="I23" s="196">
        <v>0</v>
      </c>
      <c r="J23" s="197">
        <v>0</v>
      </c>
      <c r="K23" s="25">
        <v>0</v>
      </c>
      <c r="L23" s="31">
        <v>0</v>
      </c>
    </row>
    <row r="24" spans="1:12" ht="15" customHeight="1">
      <c r="A24" s="63" t="s">
        <v>38</v>
      </c>
      <c r="B24" s="196">
        <f>'[7]x programas presup'!B27</f>
        <v>9410000000</v>
      </c>
      <c r="C24" s="196"/>
      <c r="D24" s="194">
        <f>SUM(B24:C24)</f>
        <v>9410000000</v>
      </c>
      <c r="E24" s="196">
        <f>'[7]x programas presup'!G27</f>
        <v>2166910140</v>
      </c>
      <c r="F24" s="197">
        <f t="shared" si="3"/>
        <v>0.23027737938363443</v>
      </c>
      <c r="G24" s="196">
        <f>'[8]x programas presup'!G27</f>
        <v>2166910140</v>
      </c>
      <c r="H24" s="197">
        <f t="shared" si="4"/>
        <v>0.23027737938363443</v>
      </c>
      <c r="I24" s="196">
        <v>2195905017</v>
      </c>
      <c r="J24" s="197">
        <v>0.23335866280552603</v>
      </c>
      <c r="K24" s="25">
        <v>2195905017</v>
      </c>
      <c r="L24" s="31">
        <v>0.23335866280552603</v>
      </c>
    </row>
    <row r="25" spans="1:12" ht="15" customHeight="1">
      <c r="A25" s="63" t="s">
        <v>43</v>
      </c>
      <c r="B25" s="196">
        <f>'[7]x programas presup'!B42</f>
        <v>3434000000</v>
      </c>
      <c r="C25" s="196"/>
      <c r="D25" s="194">
        <f>SUM(B25:C25)</f>
        <v>3434000000</v>
      </c>
      <c r="E25" s="196">
        <f>'[7]x programas presup'!G42</f>
        <v>0</v>
      </c>
      <c r="F25" s="197">
        <f t="shared" si="3"/>
        <v>0</v>
      </c>
      <c r="G25" s="196">
        <f>'[8]x programas presup'!G42</f>
        <v>0</v>
      </c>
      <c r="H25" s="197">
        <f t="shared" si="4"/>
        <v>0</v>
      </c>
      <c r="I25" s="196">
        <v>0</v>
      </c>
      <c r="J25" s="197">
        <v>0</v>
      </c>
      <c r="K25" s="25">
        <v>0</v>
      </c>
      <c r="L25" s="31">
        <v>0</v>
      </c>
    </row>
    <row r="26" spans="1:12" ht="15" customHeight="1">
      <c r="A26" s="63" t="s">
        <v>23</v>
      </c>
      <c r="B26" s="196">
        <f>'[7]x programas presup'!B33</f>
        <v>2000000000</v>
      </c>
      <c r="C26" s="196"/>
      <c r="D26" s="194">
        <f>SUM(B26:C26)</f>
        <v>2000000000</v>
      </c>
      <c r="E26" s="196">
        <f>'[7]x programas presup'!G33</f>
        <v>0</v>
      </c>
      <c r="F26" s="197">
        <f t="shared" si="3"/>
        <v>0</v>
      </c>
      <c r="G26" s="196">
        <f>'[8]x programas presup'!G33</f>
        <v>0</v>
      </c>
      <c r="H26" s="197">
        <f t="shared" si="4"/>
        <v>0</v>
      </c>
      <c r="I26" s="196">
        <v>0</v>
      </c>
      <c r="J26" s="197">
        <v>0</v>
      </c>
      <c r="K26" s="25">
        <v>17051727</v>
      </c>
      <c r="L26" s="31">
        <v>8.5258634999999996E-3</v>
      </c>
    </row>
    <row r="27" spans="1:12" ht="15" customHeight="1">
      <c r="A27" s="63" t="s">
        <v>42</v>
      </c>
      <c r="B27" s="196">
        <f>'[7]x programas presup'!B37</f>
        <v>4800000000</v>
      </c>
      <c r="C27" s="196"/>
      <c r="D27" s="194">
        <f>SUM(B27:C27)</f>
        <v>4800000000</v>
      </c>
      <c r="E27" s="196">
        <f>'[7]x programas presup'!G37</f>
        <v>0</v>
      </c>
      <c r="F27" s="197">
        <f t="shared" si="3"/>
        <v>0</v>
      </c>
      <c r="G27" s="196">
        <f>'[8]x programas presup'!G37</f>
        <v>0</v>
      </c>
      <c r="H27" s="197">
        <f t="shared" si="4"/>
        <v>0</v>
      </c>
      <c r="I27" s="196">
        <v>179957633</v>
      </c>
      <c r="J27" s="197">
        <v>3.7491173541666666E-2</v>
      </c>
      <c r="K27" s="25">
        <v>179957633</v>
      </c>
      <c r="L27" s="31">
        <v>3.7491173541666666E-2</v>
      </c>
    </row>
    <row r="28" spans="1:12" ht="15" customHeight="1">
      <c r="A28" s="63" t="s">
        <v>24</v>
      </c>
      <c r="B28" s="196">
        <f>'[7]x programas presup'!B36</f>
        <v>5000000000</v>
      </c>
      <c r="C28" s="196"/>
      <c r="D28" s="194">
        <f t="shared" ref="D28:D33" si="5">SUM(B28:C28)</f>
        <v>5000000000</v>
      </c>
      <c r="E28" s="196">
        <f>'[7]x programas presup'!G36</f>
        <v>0</v>
      </c>
      <c r="F28" s="197">
        <f t="shared" si="3"/>
        <v>0</v>
      </c>
      <c r="G28" s="196">
        <f>'[8]x programas presup'!G36</f>
        <v>0</v>
      </c>
      <c r="H28" s="197">
        <f t="shared" si="4"/>
        <v>0</v>
      </c>
      <c r="I28" s="196">
        <v>247699852</v>
      </c>
      <c r="J28" s="197">
        <v>4.9539970400000001E-2</v>
      </c>
      <c r="K28" s="25">
        <v>291299556</v>
      </c>
      <c r="L28" s="31">
        <v>5.82599112E-2</v>
      </c>
    </row>
    <row r="29" spans="1:12" ht="15" customHeight="1">
      <c r="A29" s="63" t="s">
        <v>22</v>
      </c>
      <c r="B29" s="196">
        <f>'[7]x programas presup'!B43</f>
        <v>4200000000</v>
      </c>
      <c r="C29" s="196"/>
      <c r="D29" s="194">
        <f t="shared" si="5"/>
        <v>4200000000</v>
      </c>
      <c r="E29" s="196">
        <f>'[7]x programas presup'!G43</f>
        <v>0</v>
      </c>
      <c r="F29" s="197">
        <f t="shared" si="3"/>
        <v>0</v>
      </c>
      <c r="G29" s="196">
        <f>'[8]x programas presup'!G43</f>
        <v>0</v>
      </c>
      <c r="H29" s="197">
        <f t="shared" si="4"/>
        <v>0</v>
      </c>
      <c r="I29" s="196">
        <v>0</v>
      </c>
      <c r="J29" s="197">
        <v>0</v>
      </c>
      <c r="K29" s="25">
        <v>0</v>
      </c>
      <c r="L29" s="31">
        <v>0</v>
      </c>
    </row>
    <row r="30" spans="1:12" ht="14.25" customHeight="1">
      <c r="A30" s="199" t="s">
        <v>110</v>
      </c>
      <c r="B30" s="196">
        <f>'[7]x programas presup'!B46</f>
        <v>500000000</v>
      </c>
      <c r="C30" s="196"/>
      <c r="D30" s="194">
        <f>SUM(B30:C30)</f>
        <v>500000000</v>
      </c>
      <c r="E30" s="196">
        <f>'[7]x programas presup'!G46</f>
        <v>0</v>
      </c>
      <c r="F30" s="197"/>
      <c r="G30" s="196">
        <f>'[8]x programas presup'!G46</f>
        <v>0</v>
      </c>
      <c r="H30" s="197"/>
      <c r="I30" s="196">
        <v>0</v>
      </c>
      <c r="J30" s="197"/>
      <c r="K30" s="25">
        <v>0</v>
      </c>
      <c r="L30" s="31"/>
    </row>
    <row r="31" spans="1:12" ht="14.25" customHeight="1">
      <c r="A31" s="63" t="s">
        <v>33</v>
      </c>
      <c r="B31" s="196">
        <f>'[7]x programas presup'!B44</f>
        <v>2500000000</v>
      </c>
      <c r="C31" s="196"/>
      <c r="D31" s="194">
        <f>SUM(B31:C31)</f>
        <v>2500000000</v>
      </c>
      <c r="E31" s="196">
        <f>'[7]x programas presup'!G44</f>
        <v>0</v>
      </c>
      <c r="F31" s="197">
        <f t="shared" ref="F31:F48" si="6">SUM(E31/D31)</f>
        <v>0</v>
      </c>
      <c r="G31" s="196">
        <f>'[8]x programas presup'!G44</f>
        <v>0</v>
      </c>
      <c r="H31" s="197">
        <f t="shared" ref="H31:H48" si="7">SUM(G31/D31)</f>
        <v>0</v>
      </c>
      <c r="I31" s="196">
        <v>0</v>
      </c>
      <c r="J31" s="197">
        <v>0</v>
      </c>
      <c r="K31" s="25">
        <v>0</v>
      </c>
      <c r="L31" s="31">
        <v>0</v>
      </c>
    </row>
    <row r="32" spans="1:12" ht="14.25" customHeight="1">
      <c r="A32" s="63" t="s">
        <v>37</v>
      </c>
      <c r="B32" s="196">
        <f>'[7]x programas presup'!B38</f>
        <v>1700000000</v>
      </c>
      <c r="C32" s="196"/>
      <c r="D32" s="194">
        <f t="shared" si="5"/>
        <v>1700000000</v>
      </c>
      <c r="E32" s="196">
        <f>'[7]x programas presup'!G38</f>
        <v>0</v>
      </c>
      <c r="F32" s="197">
        <f t="shared" si="6"/>
        <v>0</v>
      </c>
      <c r="G32" s="196">
        <f>'[8]x programas presup'!G38</f>
        <v>50112267</v>
      </c>
      <c r="H32" s="197">
        <f t="shared" si="7"/>
        <v>2.9477804117647059E-2</v>
      </c>
      <c r="I32" s="196">
        <v>194418799</v>
      </c>
      <c r="J32" s="197">
        <v>0.1143639994117647</v>
      </c>
      <c r="K32" s="25">
        <v>213878768</v>
      </c>
      <c r="L32" s="31">
        <v>0.12581104000000001</v>
      </c>
    </row>
    <row r="33" spans="1:12" ht="14.25" customHeight="1">
      <c r="A33" s="63" t="s">
        <v>25</v>
      </c>
      <c r="B33" s="196">
        <f>'[7]x programas presup'!B41</f>
        <v>9092000000</v>
      </c>
      <c r="C33" s="196"/>
      <c r="D33" s="194">
        <f t="shared" si="5"/>
        <v>9092000000</v>
      </c>
      <c r="E33" s="196">
        <f>'[7]x programas presup'!G41</f>
        <v>0</v>
      </c>
      <c r="F33" s="197">
        <f t="shared" si="6"/>
        <v>0</v>
      </c>
      <c r="G33" s="196">
        <f>'[8]x programas presup'!G41</f>
        <v>799781367</v>
      </c>
      <c r="H33" s="197">
        <f t="shared" si="7"/>
        <v>8.7965394522657281E-2</v>
      </c>
      <c r="I33" s="196">
        <v>1318464179</v>
      </c>
      <c r="J33" s="197">
        <v>0.14501365805103389</v>
      </c>
      <c r="K33" s="25">
        <v>1997548578</v>
      </c>
      <c r="L33" s="31">
        <v>0.21970397910250769</v>
      </c>
    </row>
    <row r="34" spans="1:12" ht="14.25" customHeight="1">
      <c r="A34" s="63" t="s">
        <v>34</v>
      </c>
      <c r="B34" s="196">
        <f>'[7]x programas presup'!B54</f>
        <v>1200000000</v>
      </c>
      <c r="C34" s="196"/>
      <c r="D34" s="194">
        <f>SUM(B34:C34)</f>
        <v>1200000000</v>
      </c>
      <c r="E34" s="196">
        <f>'[7]x programas presup'!G54</f>
        <v>0</v>
      </c>
      <c r="F34" s="197">
        <f t="shared" si="6"/>
        <v>0</v>
      </c>
      <c r="G34" s="196">
        <f>'[8]x programas presup'!G54</f>
        <v>131205012</v>
      </c>
      <c r="H34" s="197">
        <f t="shared" si="7"/>
        <v>0.10933751</v>
      </c>
      <c r="I34" s="196">
        <v>414354653</v>
      </c>
      <c r="J34" s="197">
        <v>0.34529554416666669</v>
      </c>
      <c r="K34" s="25">
        <v>472781573</v>
      </c>
      <c r="L34" s="31">
        <v>0.39398464416666668</v>
      </c>
    </row>
    <row r="35" spans="1:12" ht="35.25" customHeight="1">
      <c r="A35" s="209" t="s">
        <v>121</v>
      </c>
      <c r="B35" s="210">
        <f>SUM(B36:B41)</f>
        <v>44252000000</v>
      </c>
      <c r="C35" s="210">
        <f>SUM(C36:C41)</f>
        <v>0</v>
      </c>
      <c r="D35" s="210">
        <f>SUM(D36:D41)</f>
        <v>44252000000</v>
      </c>
      <c r="E35" s="210">
        <f>SUM(E36:E41)</f>
        <v>25837256289</v>
      </c>
      <c r="F35" s="211">
        <f t="shared" si="6"/>
        <v>0.58386640804935375</v>
      </c>
      <c r="G35" s="210">
        <f>SUM(G36:G41)</f>
        <v>26848972392</v>
      </c>
      <c r="H35" s="211">
        <f t="shared" si="7"/>
        <v>0.60672901545692848</v>
      </c>
      <c r="I35" s="210">
        <v>27374162959</v>
      </c>
      <c r="J35" s="211">
        <v>0.61859719242068156</v>
      </c>
      <c r="K35" s="125">
        <v>27870160510</v>
      </c>
      <c r="L35" s="126">
        <v>0.62980567002621346</v>
      </c>
    </row>
    <row r="36" spans="1:12" ht="14.25" customHeight="1">
      <c r="A36" s="63" t="s">
        <v>29</v>
      </c>
      <c r="B36" s="196">
        <f>'[7]x programas presup'!B29</f>
        <v>29758000000</v>
      </c>
      <c r="C36" s="196"/>
      <c r="D36" s="194">
        <f t="shared" ref="D36:D41" si="8">SUM(B36:C36)</f>
        <v>29758000000</v>
      </c>
      <c r="E36" s="196">
        <f>'[7]x programas presup'!G29</f>
        <v>23302656159</v>
      </c>
      <c r="F36" s="197">
        <f t="shared" si="6"/>
        <v>0.78307198598696148</v>
      </c>
      <c r="G36" s="196">
        <f>'[8]x programas presup'!G29</f>
        <v>24280893428</v>
      </c>
      <c r="H36" s="197">
        <f t="shared" si="7"/>
        <v>0.81594507117413806</v>
      </c>
      <c r="I36" s="196">
        <v>24383357732</v>
      </c>
      <c r="J36" s="197">
        <v>0.81938832354324886</v>
      </c>
      <c r="K36" s="25">
        <v>24383357732</v>
      </c>
      <c r="L36" s="31">
        <v>0.81938832354324886</v>
      </c>
    </row>
    <row r="37" spans="1:12" ht="14.25" customHeight="1">
      <c r="A37" s="63" t="s">
        <v>58</v>
      </c>
      <c r="B37" s="196">
        <f>'[7]x programas presup'!B39</f>
        <v>2029000000</v>
      </c>
      <c r="C37" s="196"/>
      <c r="D37" s="194">
        <f t="shared" si="8"/>
        <v>2029000000</v>
      </c>
      <c r="E37" s="196">
        <f>'[7]x programas presup'!G39</f>
        <v>0</v>
      </c>
      <c r="F37" s="197">
        <f t="shared" si="6"/>
        <v>0</v>
      </c>
      <c r="G37" s="196">
        <f>'[8]x programas presup'!G39</f>
        <v>0</v>
      </c>
      <c r="H37" s="197">
        <f t="shared" si="7"/>
        <v>0</v>
      </c>
      <c r="I37" s="196">
        <v>0</v>
      </c>
      <c r="J37" s="197">
        <v>0</v>
      </c>
      <c r="K37" s="25">
        <v>0</v>
      </c>
      <c r="L37" s="31">
        <v>0</v>
      </c>
    </row>
    <row r="38" spans="1:12" ht="14.25" customHeight="1">
      <c r="A38" s="63" t="s">
        <v>30</v>
      </c>
      <c r="B38" s="196">
        <f>'[7]x programas presup'!B28</f>
        <v>2965000000</v>
      </c>
      <c r="C38" s="196"/>
      <c r="D38" s="194">
        <f t="shared" si="8"/>
        <v>2965000000</v>
      </c>
      <c r="E38" s="196">
        <f>'[7]x programas presup'!G28</f>
        <v>1290421529</v>
      </c>
      <c r="F38" s="197">
        <f t="shared" si="6"/>
        <v>0.43521805362563237</v>
      </c>
      <c r="G38" s="196">
        <f>'[8]x programas presup'!G28</f>
        <v>1323900363</v>
      </c>
      <c r="H38" s="197">
        <f t="shared" si="7"/>
        <v>0.44650939730185496</v>
      </c>
      <c r="I38" s="196">
        <v>1685210267</v>
      </c>
      <c r="J38" s="197">
        <v>0.56836771231028671</v>
      </c>
      <c r="K38" s="25">
        <v>1689704924</v>
      </c>
      <c r="L38" s="31">
        <v>0.56988361686340638</v>
      </c>
    </row>
    <row r="39" spans="1:12" ht="14.25" customHeight="1">
      <c r="A39" s="63" t="s">
        <v>27</v>
      </c>
      <c r="B39" s="196">
        <f>'[7]x programas presup'!B34</f>
        <v>3300000000</v>
      </c>
      <c r="C39" s="196"/>
      <c r="D39" s="194">
        <f t="shared" si="8"/>
        <v>3300000000</v>
      </c>
      <c r="E39" s="196">
        <f>'[7]x programas presup'!G34</f>
        <v>1244178601</v>
      </c>
      <c r="F39" s="197">
        <f t="shared" si="6"/>
        <v>0.37702381848484851</v>
      </c>
      <c r="G39" s="196">
        <f>'[8]x programas presup'!G34</f>
        <v>1244178601</v>
      </c>
      <c r="H39" s="197">
        <f t="shared" si="7"/>
        <v>0.37702381848484851</v>
      </c>
      <c r="I39" s="196">
        <v>1244178601</v>
      </c>
      <c r="J39" s="197">
        <v>0.37702381848484851</v>
      </c>
      <c r="K39" s="25">
        <v>1244178601</v>
      </c>
      <c r="L39" s="31">
        <v>0.37702381848484851</v>
      </c>
    </row>
    <row r="40" spans="1:12" ht="14.25" customHeight="1">
      <c r="A40" s="63" t="s">
        <v>40</v>
      </c>
      <c r="B40" s="200">
        <f>'[7]x programas presup'!B35</f>
        <v>4000000000</v>
      </c>
      <c r="C40" s="200"/>
      <c r="D40" s="194">
        <f t="shared" si="8"/>
        <v>4000000000</v>
      </c>
      <c r="E40" s="200">
        <f>'[7]x programas presup'!G35</f>
        <v>0</v>
      </c>
      <c r="F40" s="201">
        <f t="shared" si="6"/>
        <v>0</v>
      </c>
      <c r="G40" s="200">
        <f>'[8]x programas presup'!G35</f>
        <v>0</v>
      </c>
      <c r="H40" s="201">
        <f t="shared" si="7"/>
        <v>0</v>
      </c>
      <c r="I40" s="200">
        <v>61416359</v>
      </c>
      <c r="J40" s="201">
        <v>1.5354089749999999E-2</v>
      </c>
      <c r="K40" s="28">
        <v>61416359</v>
      </c>
      <c r="L40" s="30">
        <v>1.5354089749999999E-2</v>
      </c>
    </row>
    <row r="41" spans="1:12" ht="14.25" customHeight="1">
      <c r="A41" s="63" t="s">
        <v>44</v>
      </c>
      <c r="B41" s="196">
        <f>'[7]x programas presup'!B45</f>
        <v>2200000000</v>
      </c>
      <c r="C41" s="196"/>
      <c r="D41" s="194">
        <f t="shared" si="8"/>
        <v>2200000000</v>
      </c>
      <c r="E41" s="196">
        <f>'[7]x programas presup'!G45</f>
        <v>0</v>
      </c>
      <c r="F41" s="197">
        <f t="shared" si="6"/>
        <v>0</v>
      </c>
      <c r="G41" s="196">
        <f>'[8]x programas presup'!G45</f>
        <v>0</v>
      </c>
      <c r="H41" s="197">
        <f t="shared" si="7"/>
        <v>0</v>
      </c>
      <c r="I41" s="196">
        <v>0</v>
      </c>
      <c r="J41" s="197">
        <v>0</v>
      </c>
      <c r="K41" s="25">
        <v>491502894</v>
      </c>
      <c r="L41" s="31">
        <v>0.22341040636363638</v>
      </c>
    </row>
    <row r="42" spans="1:12" ht="35.25" customHeight="1">
      <c r="A42" s="209" t="s">
        <v>122</v>
      </c>
      <c r="B42" s="210">
        <f>SUM(B43:B48)</f>
        <v>24942000000</v>
      </c>
      <c r="C42" s="210">
        <f>SUM(C43:C48)</f>
        <v>0</v>
      </c>
      <c r="D42" s="210">
        <f>SUM(D43:D48)</f>
        <v>24942000000</v>
      </c>
      <c r="E42" s="210">
        <f>SUM(E43:E48)</f>
        <v>2357993817</v>
      </c>
      <c r="F42" s="211">
        <f t="shared" si="6"/>
        <v>9.4539083353379835E-2</v>
      </c>
      <c r="G42" s="210">
        <f>SUM(G43:G48)</f>
        <v>3129880434</v>
      </c>
      <c r="H42" s="211">
        <f t="shared" si="7"/>
        <v>0.12548634568198219</v>
      </c>
      <c r="I42" s="210">
        <v>3840757778</v>
      </c>
      <c r="J42" s="211">
        <v>0.15398756226445354</v>
      </c>
      <c r="K42" s="125">
        <v>4846627497</v>
      </c>
      <c r="L42" s="126">
        <v>0.19431591279769064</v>
      </c>
    </row>
    <row r="43" spans="1:12" ht="14.25" customHeight="1">
      <c r="A43" s="63" t="s">
        <v>1</v>
      </c>
      <c r="B43" s="196">
        <f>'[7]x programas presup'!B53</f>
        <v>5228000000</v>
      </c>
      <c r="C43" s="196"/>
      <c r="D43" s="194">
        <f t="shared" ref="D43:D48" si="9">SUM(B43:C43)</f>
        <v>5228000000</v>
      </c>
      <c r="E43" s="196">
        <f>'[7]x programas presup'!G53</f>
        <v>0</v>
      </c>
      <c r="F43" s="197">
        <f t="shared" si="6"/>
        <v>0</v>
      </c>
      <c r="G43" s="196">
        <f>'[8]x programas presup'!G53</f>
        <v>181944000</v>
      </c>
      <c r="H43" s="197">
        <f t="shared" si="7"/>
        <v>3.4801836266258608E-2</v>
      </c>
      <c r="I43" s="196">
        <v>181944000</v>
      </c>
      <c r="J43" s="197">
        <v>5.1732726755757748E-2</v>
      </c>
      <c r="K43" s="27">
        <v>181944000</v>
      </c>
      <c r="L43" s="31">
        <v>5.1732726755757748E-2</v>
      </c>
    </row>
    <row r="44" spans="1:12" ht="14.25" customHeight="1">
      <c r="A44" s="63" t="s">
        <v>0</v>
      </c>
      <c r="B44" s="196">
        <f>'[7]x programas presup'!B52</f>
        <v>3517000000</v>
      </c>
      <c r="C44" s="196"/>
      <c r="D44" s="194">
        <f t="shared" si="9"/>
        <v>3517000000</v>
      </c>
      <c r="E44" s="196">
        <f>'[7]x programas presup'!G52</f>
        <v>17560235</v>
      </c>
      <c r="F44" s="197">
        <f t="shared" si="6"/>
        <v>4.9929584873471709E-3</v>
      </c>
      <c r="G44" s="196">
        <f>'[8]x programas presup'!G52</f>
        <v>534253524</v>
      </c>
      <c r="H44" s="197">
        <f t="shared" si="7"/>
        <v>0.1519060346886551</v>
      </c>
      <c r="I44" s="196">
        <v>1180435034</v>
      </c>
      <c r="J44" s="197">
        <v>0.22579093993879112</v>
      </c>
      <c r="K44" s="25">
        <v>1908834451</v>
      </c>
      <c r="L44" s="31">
        <v>0.36511753079571541</v>
      </c>
    </row>
    <row r="45" spans="1:12" ht="14.25" customHeight="1">
      <c r="A45" s="63" t="s">
        <v>46</v>
      </c>
      <c r="B45" s="196">
        <f>'[7]x programas presup'!B48</f>
        <v>2000000000</v>
      </c>
      <c r="C45" s="196"/>
      <c r="D45" s="194">
        <f t="shared" si="9"/>
        <v>2000000000</v>
      </c>
      <c r="E45" s="196">
        <f>'[7]x programas presup'!G48</f>
        <v>0</v>
      </c>
      <c r="F45" s="197">
        <f t="shared" si="6"/>
        <v>0</v>
      </c>
      <c r="G45" s="196">
        <f>'[8]x programas presup'!G48</f>
        <v>25207928</v>
      </c>
      <c r="H45" s="197">
        <f t="shared" si="7"/>
        <v>1.2603964E-2</v>
      </c>
      <c r="I45" s="196">
        <v>89903762</v>
      </c>
      <c r="J45" s="197">
        <v>4.4951880999999999E-2</v>
      </c>
      <c r="K45" s="25">
        <v>208402818</v>
      </c>
      <c r="L45" s="31">
        <v>0.10420140899999999</v>
      </c>
    </row>
    <row r="46" spans="1:12" ht="14.25" customHeight="1">
      <c r="A46" s="63" t="s">
        <v>41</v>
      </c>
      <c r="B46" s="196">
        <f>'[7]x programas presup'!B24</f>
        <v>1100000000</v>
      </c>
      <c r="C46" s="196"/>
      <c r="D46" s="194">
        <f t="shared" si="9"/>
        <v>1100000000</v>
      </c>
      <c r="E46" s="196">
        <f>'[7]x programas presup'!G24</f>
        <v>0</v>
      </c>
      <c r="F46" s="197">
        <f t="shared" si="6"/>
        <v>0</v>
      </c>
      <c r="G46" s="196">
        <f>'[8]x programas presup'!G24</f>
        <v>48041400</v>
      </c>
      <c r="H46" s="197">
        <f t="shared" si="7"/>
        <v>4.3673999999999998E-2</v>
      </c>
      <c r="I46" s="196">
        <v>48041400</v>
      </c>
      <c r="J46" s="197">
        <v>4.3673999999999998E-2</v>
      </c>
      <c r="K46" s="27">
        <v>48041400</v>
      </c>
      <c r="L46" s="31">
        <v>4.3673999999999998E-2</v>
      </c>
    </row>
    <row r="47" spans="1:12" ht="14.25" customHeight="1">
      <c r="A47" s="63" t="s">
        <v>45</v>
      </c>
      <c r="B47" s="196">
        <f>'[7]x programas presup'!B26</f>
        <v>8000000000</v>
      </c>
      <c r="C47" s="196"/>
      <c r="D47" s="194">
        <f t="shared" si="9"/>
        <v>8000000000</v>
      </c>
      <c r="E47" s="196">
        <f>'[7]x programas presup'!G26</f>
        <v>1290505964</v>
      </c>
      <c r="F47" s="197">
        <f t="shared" si="6"/>
        <v>0.16131324550000001</v>
      </c>
      <c r="G47" s="196">
        <f>'[8]x programas presup'!G26</f>
        <v>1290505964</v>
      </c>
      <c r="H47" s="197">
        <f t="shared" si="7"/>
        <v>0.16131324550000001</v>
      </c>
      <c r="I47" s="196">
        <v>1290505964</v>
      </c>
      <c r="J47" s="197">
        <v>0.16131324550000001</v>
      </c>
      <c r="K47" s="25">
        <v>1306345068</v>
      </c>
      <c r="L47" s="31">
        <v>0.16329313349999999</v>
      </c>
    </row>
    <row r="48" spans="1:12" ht="14.25" customHeight="1">
      <c r="A48" s="63" t="s">
        <v>31</v>
      </c>
      <c r="B48" s="196">
        <f>'[7]x programas presup'!B31</f>
        <v>5097000000</v>
      </c>
      <c r="C48" s="196"/>
      <c r="D48" s="194">
        <f t="shared" si="9"/>
        <v>5097000000</v>
      </c>
      <c r="E48" s="196">
        <f>'[7]x programas presup'!G31</f>
        <v>1049927618</v>
      </c>
      <c r="F48" s="197">
        <f t="shared" si="6"/>
        <v>0.20598933058661958</v>
      </c>
      <c r="G48" s="196">
        <f>'[8]x programas presup'!G31</f>
        <v>1049927618</v>
      </c>
      <c r="H48" s="197">
        <f t="shared" si="7"/>
        <v>0.20598933058661958</v>
      </c>
      <c r="I48" s="196">
        <v>1049927618</v>
      </c>
      <c r="J48" s="197">
        <v>0.20598933058661958</v>
      </c>
      <c r="K48" s="25">
        <v>1193059760</v>
      </c>
      <c r="L48" s="31">
        <v>0.23407097508338237</v>
      </c>
    </row>
    <row r="53" spans="1:12" ht="12">
      <c r="A53" s="37"/>
      <c r="B53" s="37"/>
      <c r="C53" s="37"/>
      <c r="D53" s="37"/>
      <c r="E53" s="462" t="s">
        <v>82</v>
      </c>
      <c r="F53" s="462"/>
      <c r="G53" s="462"/>
      <c r="H53" s="462"/>
      <c r="I53" s="462"/>
      <c r="J53" s="462"/>
      <c r="K53" s="462"/>
      <c r="L53" s="462"/>
    </row>
    <row r="54" spans="1:12">
      <c r="A54" s="464"/>
      <c r="B54" s="466" t="s">
        <v>90</v>
      </c>
      <c r="C54" s="466" t="s">
        <v>91</v>
      </c>
      <c r="D54" s="468" t="s">
        <v>109</v>
      </c>
      <c r="E54" s="470" t="s">
        <v>130</v>
      </c>
      <c r="F54" s="470" t="s">
        <v>94</v>
      </c>
      <c r="G54" s="452" t="s">
        <v>131</v>
      </c>
      <c r="H54" s="452" t="s">
        <v>8</v>
      </c>
      <c r="I54" s="452" t="s">
        <v>132</v>
      </c>
      <c r="J54" s="452" t="s">
        <v>8</v>
      </c>
      <c r="K54" s="463" t="s">
        <v>133</v>
      </c>
      <c r="L54" s="463" t="s">
        <v>8</v>
      </c>
    </row>
    <row r="55" spans="1:12">
      <c r="A55" s="465"/>
      <c r="B55" s="467"/>
      <c r="C55" s="467"/>
      <c r="D55" s="469"/>
      <c r="E55" s="470"/>
      <c r="F55" s="470"/>
      <c r="G55" s="452"/>
      <c r="H55" s="452"/>
      <c r="I55" s="452"/>
      <c r="J55" s="452"/>
      <c r="K55" s="463"/>
      <c r="L55" s="463"/>
    </row>
    <row r="56" spans="1:12" ht="12">
      <c r="A56" s="83" t="s">
        <v>96</v>
      </c>
      <c r="B56" s="84">
        <v>235863200000</v>
      </c>
      <c r="C56" s="216"/>
      <c r="D56" s="84">
        <v>235863200000</v>
      </c>
      <c r="E56" s="217">
        <v>12346998812</v>
      </c>
      <c r="F56" s="218">
        <v>5.2348135749875353E-2</v>
      </c>
      <c r="G56" s="217">
        <v>21811888197</v>
      </c>
      <c r="H56" s="219">
        <v>9.2476860302921349E-2</v>
      </c>
      <c r="I56" s="217">
        <v>44833985379</v>
      </c>
      <c r="J56" s="218">
        <v>0.1900846990077299</v>
      </c>
      <c r="K56" s="84">
        <v>50366320859</v>
      </c>
      <c r="L56" s="87">
        <v>0.21354039485176152</v>
      </c>
    </row>
    <row r="57" spans="1:12">
      <c r="A57" s="58" t="s">
        <v>113</v>
      </c>
      <c r="B57" s="212">
        <v>159469700000</v>
      </c>
      <c r="C57" s="212"/>
      <c r="D57" s="212">
        <v>159469700000</v>
      </c>
      <c r="E57" s="73">
        <v>7294258584</v>
      </c>
      <c r="F57" s="213">
        <v>4.5740718042361656E-2</v>
      </c>
      <c r="G57" s="214">
        <v>18706310083</v>
      </c>
      <c r="H57" s="215">
        <v>0.11730322489476057</v>
      </c>
      <c r="I57" s="73">
        <v>33823038943</v>
      </c>
      <c r="J57" s="213">
        <v>0.21013980026335322</v>
      </c>
      <c r="K57" s="54">
        <v>43404370046</v>
      </c>
      <c r="L57" s="43">
        <v>0.26966783402857969</v>
      </c>
    </row>
    <row r="58" spans="1:12">
      <c r="A58" s="58" t="s">
        <v>116</v>
      </c>
      <c r="B58" s="212">
        <v>34092100000</v>
      </c>
      <c r="C58" s="212"/>
      <c r="D58" s="212">
        <v>34092100000</v>
      </c>
      <c r="E58" s="73">
        <v>4817860652</v>
      </c>
      <c r="F58" s="213">
        <v>0.14131897571578167</v>
      </c>
      <c r="G58" s="214">
        <v>2045591327</v>
      </c>
      <c r="H58" s="215">
        <v>6.0001916191727706E-2</v>
      </c>
      <c r="I58" s="73">
        <v>9786718355</v>
      </c>
      <c r="J58" s="213">
        <v>0.28706704353794577</v>
      </c>
      <c r="K58" s="54">
        <v>5695362449</v>
      </c>
      <c r="L58" s="43">
        <v>0.16705812927335073</v>
      </c>
    </row>
    <row r="59" spans="1:12">
      <c r="A59" s="58" t="s">
        <v>114</v>
      </c>
      <c r="B59" s="212">
        <v>21015900000</v>
      </c>
      <c r="C59" s="212"/>
      <c r="D59" s="212">
        <v>21015900000</v>
      </c>
      <c r="E59" s="73">
        <v>234879576</v>
      </c>
      <c r="F59" s="213">
        <v>1.1176279673961143E-2</v>
      </c>
      <c r="G59" s="214">
        <v>1059986787</v>
      </c>
      <c r="H59" s="215">
        <v>5.0437372989022594E-2</v>
      </c>
      <c r="I59" s="73">
        <v>1224228081</v>
      </c>
      <c r="J59" s="213">
        <v>5.8252469844260774E-2</v>
      </c>
      <c r="K59" s="54">
        <v>1266588364</v>
      </c>
      <c r="L59" s="43">
        <v>6.0268100057575456E-2</v>
      </c>
    </row>
    <row r="60" spans="1:12">
      <c r="A60" s="58" t="s">
        <v>115</v>
      </c>
      <c r="B60" s="212">
        <v>21285500000</v>
      </c>
      <c r="C60" s="212"/>
      <c r="D60" s="212">
        <v>21285500000</v>
      </c>
      <c r="E60" s="73">
        <v>0</v>
      </c>
      <c r="F60" s="213">
        <v>0</v>
      </c>
      <c r="G60" s="214">
        <v>0</v>
      </c>
      <c r="H60" s="215">
        <v>0</v>
      </c>
      <c r="I60" s="73">
        <v>0</v>
      </c>
      <c r="J60" s="213">
        <v>0</v>
      </c>
      <c r="K60" s="54">
        <v>0</v>
      </c>
      <c r="L60" s="43">
        <v>0</v>
      </c>
    </row>
    <row r="61" spans="1:12" ht="12">
      <c r="A61" s="83" t="s">
        <v>97</v>
      </c>
      <c r="B61" s="84">
        <v>1050400000</v>
      </c>
      <c r="C61" s="216"/>
      <c r="D61" s="84">
        <v>1050400000</v>
      </c>
      <c r="E61" s="90">
        <v>0</v>
      </c>
      <c r="F61" s="86">
        <v>0</v>
      </c>
      <c r="G61" s="91">
        <v>0</v>
      </c>
      <c r="H61" s="87">
        <v>0</v>
      </c>
      <c r="I61" s="90">
        <v>0</v>
      </c>
      <c r="J61" s="86">
        <v>0</v>
      </c>
      <c r="K61" s="91">
        <v>0</v>
      </c>
      <c r="L61" s="87">
        <v>0</v>
      </c>
    </row>
    <row r="712" spans="1:1" s="81" customFormat="1">
      <c r="A712" s="53"/>
    </row>
    <row r="713" spans="1:1" s="81" customFormat="1">
      <c r="A713" s="53"/>
    </row>
    <row r="714" spans="1:1" s="81" customFormat="1">
      <c r="A714" s="53"/>
    </row>
    <row r="715" spans="1:1" s="81" customFormat="1">
      <c r="A715" s="53"/>
    </row>
    <row r="716" spans="1:1" s="81" customFormat="1">
      <c r="A716" s="53"/>
    </row>
    <row r="717" spans="1:1" s="81" customFormat="1">
      <c r="A717" s="53"/>
    </row>
    <row r="718" spans="1:1" s="81" customFormat="1">
      <c r="A718" s="53"/>
    </row>
    <row r="719" spans="1:1" s="81" customFormat="1">
      <c r="A719" s="53"/>
    </row>
    <row r="720" spans="1:1" s="81" customFormat="1">
      <c r="A720" s="53"/>
    </row>
    <row r="721" spans="1:1" s="81" customFormat="1">
      <c r="A721" s="53"/>
    </row>
    <row r="722" spans="1:1" s="81" customFormat="1">
      <c r="A722" s="53"/>
    </row>
    <row r="723" spans="1:1" s="81" customFormat="1">
      <c r="A723" s="53"/>
    </row>
    <row r="724" spans="1:1" s="81" customFormat="1">
      <c r="A724" s="53"/>
    </row>
    <row r="725" spans="1:1" s="81" customFormat="1">
      <c r="A725" s="53"/>
    </row>
    <row r="726" spans="1:1" s="81" customFormat="1">
      <c r="A726" s="53"/>
    </row>
    <row r="727" spans="1:1" s="81" customFormat="1">
      <c r="A727" s="53"/>
    </row>
    <row r="728" spans="1:1" s="81" customFormat="1">
      <c r="A728" s="53"/>
    </row>
    <row r="729" spans="1:1" s="81" customFormat="1">
      <c r="A729" s="53"/>
    </row>
    <row r="730" spans="1:1" s="81" customFormat="1">
      <c r="A730" s="53"/>
    </row>
    <row r="731" spans="1:1" s="81" customFormat="1">
      <c r="A731" s="53"/>
    </row>
    <row r="732" spans="1:1" s="81" customFormat="1">
      <c r="A732" s="53"/>
    </row>
    <row r="733" spans="1:1" s="81" customFormat="1">
      <c r="A733" s="53"/>
    </row>
    <row r="734" spans="1:1" s="81" customFormat="1">
      <c r="A734" s="53"/>
    </row>
    <row r="735" spans="1:1" s="81" customFormat="1">
      <c r="A735" s="53"/>
    </row>
    <row r="736" spans="1:1" s="81" customFormat="1">
      <c r="A736" s="53"/>
    </row>
    <row r="737" spans="1:1" s="81" customFormat="1">
      <c r="A737" s="53"/>
    </row>
    <row r="738" spans="1:1" s="81" customFormat="1">
      <c r="A738" s="53"/>
    </row>
    <row r="739" spans="1:1" s="81" customFormat="1">
      <c r="A739" s="53"/>
    </row>
    <row r="740" spans="1:1" s="81" customFormat="1">
      <c r="A740" s="53"/>
    </row>
    <row r="741" spans="1:1" s="81" customFormat="1">
      <c r="A741" s="53"/>
    </row>
    <row r="742" spans="1:1" s="81" customFormat="1">
      <c r="A742" s="53"/>
    </row>
    <row r="743" spans="1:1" s="81" customFormat="1">
      <c r="A743" s="53"/>
    </row>
    <row r="744" spans="1:1" s="81" customFormat="1">
      <c r="A744" s="53"/>
    </row>
    <row r="745" spans="1:1" s="81" customFormat="1">
      <c r="A745" s="53"/>
    </row>
    <row r="746" spans="1:1" s="81" customFormat="1">
      <c r="A746" s="53"/>
    </row>
    <row r="747" spans="1:1" s="81" customFormat="1">
      <c r="A747" s="53"/>
    </row>
    <row r="748" spans="1:1" s="81" customFormat="1">
      <c r="A748" s="53"/>
    </row>
    <row r="749" spans="1:1" s="81" customFormat="1">
      <c r="A749" s="53"/>
    </row>
    <row r="750" spans="1:1" s="81" customFormat="1">
      <c r="A750" s="53"/>
    </row>
    <row r="751" spans="1:1" s="81" customFormat="1">
      <c r="A751" s="53"/>
    </row>
    <row r="752" spans="1:1" s="81" customFormat="1">
      <c r="A752" s="53"/>
    </row>
    <row r="753" spans="1:1" s="81" customFormat="1">
      <c r="A753" s="53"/>
    </row>
    <row r="754" spans="1:1" s="81" customFormat="1">
      <c r="A754" s="53"/>
    </row>
    <row r="755" spans="1:1" s="81" customFormat="1">
      <c r="A755" s="53"/>
    </row>
    <row r="756" spans="1:1" s="81" customFormat="1">
      <c r="A756" s="53"/>
    </row>
    <row r="757" spans="1:1" s="81" customFormat="1">
      <c r="A757" s="53"/>
    </row>
    <row r="758" spans="1:1" s="81" customFormat="1">
      <c r="A758" s="53"/>
    </row>
    <row r="759" spans="1:1" s="81" customFormat="1">
      <c r="A759" s="53"/>
    </row>
    <row r="760" spans="1:1" s="81" customFormat="1">
      <c r="A760" s="53"/>
    </row>
    <row r="761" spans="1:1" s="81" customFormat="1">
      <c r="A761" s="53"/>
    </row>
    <row r="762" spans="1:1" s="81" customFormat="1">
      <c r="A762" s="53"/>
    </row>
    <row r="763" spans="1:1" s="81" customFormat="1">
      <c r="A763" s="53"/>
    </row>
    <row r="764" spans="1:1" s="81" customFormat="1">
      <c r="A764" s="53"/>
    </row>
    <row r="765" spans="1:1" s="81" customFormat="1">
      <c r="A765" s="53"/>
    </row>
    <row r="766" spans="1:1" s="81" customFormat="1">
      <c r="A766" s="53"/>
    </row>
    <row r="767" spans="1:1" s="81" customFormat="1">
      <c r="A767" s="53"/>
    </row>
    <row r="768" spans="1:1" s="81" customFormat="1">
      <c r="A768" s="53"/>
    </row>
    <row r="769" spans="1:1" s="81" customFormat="1">
      <c r="A769" s="53"/>
    </row>
    <row r="770" spans="1:1" s="81" customFormat="1">
      <c r="A770" s="53"/>
    </row>
    <row r="771" spans="1:1" s="81" customFormat="1">
      <c r="A771" s="53"/>
    </row>
    <row r="772" spans="1:1" s="81" customFormat="1">
      <c r="A772" s="53"/>
    </row>
    <row r="773" spans="1:1" s="81" customFormat="1">
      <c r="A773" s="53"/>
    </row>
    <row r="774" spans="1:1" s="81" customFormat="1">
      <c r="A774" s="53"/>
    </row>
    <row r="775" spans="1:1" s="81" customFormat="1">
      <c r="A775" s="53"/>
    </row>
    <row r="776" spans="1:1" s="81" customFormat="1">
      <c r="A776" s="53"/>
    </row>
    <row r="777" spans="1:1" s="81" customFormat="1">
      <c r="A777" s="53"/>
    </row>
    <row r="778" spans="1:1" s="81" customFormat="1">
      <c r="A778" s="53"/>
    </row>
    <row r="779" spans="1:1" s="81" customFormat="1">
      <c r="A779" s="53"/>
    </row>
    <row r="780" spans="1:1" s="81" customFormat="1">
      <c r="A780" s="53"/>
    </row>
    <row r="781" spans="1:1" s="81" customFormat="1">
      <c r="A781" s="53"/>
    </row>
    <row r="782" spans="1:1" s="81" customFormat="1">
      <c r="A782" s="53"/>
    </row>
    <row r="783" spans="1:1" s="81" customFormat="1">
      <c r="A783" s="53"/>
    </row>
    <row r="784" spans="1:1" s="81" customFormat="1">
      <c r="A784" s="53"/>
    </row>
    <row r="785" spans="1:1" s="81" customFormat="1">
      <c r="A785" s="53"/>
    </row>
    <row r="786" spans="1:1" s="81" customFormat="1">
      <c r="A786" s="53"/>
    </row>
    <row r="787" spans="1:1" s="81" customFormat="1">
      <c r="A787" s="53"/>
    </row>
    <row r="788" spans="1:1" s="81" customFormat="1">
      <c r="A788" s="53"/>
    </row>
    <row r="789" spans="1:1" s="81" customFormat="1">
      <c r="A789" s="53"/>
    </row>
    <row r="790" spans="1:1" s="81" customFormat="1">
      <c r="A790" s="53"/>
    </row>
    <row r="791" spans="1:1" s="81" customFormat="1">
      <c r="A791" s="53"/>
    </row>
    <row r="792" spans="1:1" s="81" customFormat="1">
      <c r="A792" s="53"/>
    </row>
    <row r="793" spans="1:1" s="81" customFormat="1">
      <c r="A793" s="53"/>
    </row>
    <row r="794" spans="1:1" s="81" customFormat="1">
      <c r="A794" s="53"/>
    </row>
    <row r="795" spans="1:1" s="81" customFormat="1">
      <c r="A795" s="53"/>
    </row>
    <row r="796" spans="1:1" s="81" customFormat="1">
      <c r="A796" s="53"/>
    </row>
    <row r="797" spans="1:1" s="81" customFormat="1">
      <c r="A797" s="53"/>
    </row>
    <row r="798" spans="1:1" s="81" customFormat="1">
      <c r="A798" s="53"/>
    </row>
    <row r="799" spans="1:1" s="81" customFormat="1">
      <c r="A799" s="53"/>
    </row>
    <row r="800" spans="1:1" s="81" customFormat="1">
      <c r="A800" s="53"/>
    </row>
    <row r="801" spans="1:1" s="81" customFormat="1">
      <c r="A801" s="53"/>
    </row>
    <row r="802" spans="1:1" s="81" customFormat="1">
      <c r="A802" s="53"/>
    </row>
    <row r="803" spans="1:1" s="81" customFormat="1">
      <c r="A803" s="53"/>
    </row>
    <row r="804" spans="1:1" s="81" customFormat="1">
      <c r="A804" s="53"/>
    </row>
    <row r="805" spans="1:1" s="81" customFormat="1">
      <c r="A805" s="53"/>
    </row>
    <row r="806" spans="1:1" s="81" customFormat="1">
      <c r="A806" s="53"/>
    </row>
    <row r="807" spans="1:1" s="81" customFormat="1">
      <c r="A807" s="53"/>
    </row>
    <row r="808" spans="1:1" s="81" customFormat="1">
      <c r="A808" s="53"/>
    </row>
    <row r="809" spans="1:1" s="81" customFormat="1">
      <c r="A809" s="53"/>
    </row>
    <row r="810" spans="1:1" s="81" customFormat="1">
      <c r="A810" s="53"/>
    </row>
    <row r="811" spans="1:1" s="81" customFormat="1">
      <c r="A811" s="53"/>
    </row>
    <row r="812" spans="1:1" s="81" customFormat="1">
      <c r="A812" s="53"/>
    </row>
    <row r="813" spans="1:1" s="81" customFormat="1">
      <c r="A813" s="53"/>
    </row>
    <row r="814" spans="1:1" s="81" customFormat="1">
      <c r="A814" s="53"/>
    </row>
    <row r="815" spans="1:1" s="81" customFormat="1">
      <c r="A815" s="53"/>
    </row>
    <row r="816" spans="1:1" s="81" customFormat="1">
      <c r="A816" s="53"/>
    </row>
    <row r="817" spans="1:1" s="81" customFormat="1">
      <c r="A817" s="53"/>
    </row>
    <row r="818" spans="1:1" s="81" customFormat="1">
      <c r="A818" s="53"/>
    </row>
    <row r="819" spans="1:1" s="81" customFormat="1">
      <c r="A819" s="53"/>
    </row>
    <row r="820" spans="1:1" s="81" customFormat="1">
      <c r="A820" s="53"/>
    </row>
    <row r="821" spans="1:1" s="81" customFormat="1">
      <c r="A821" s="53"/>
    </row>
    <row r="822" spans="1:1" s="81" customFormat="1">
      <c r="A822" s="53"/>
    </row>
    <row r="823" spans="1:1" s="81" customFormat="1">
      <c r="A823" s="53"/>
    </row>
    <row r="824" spans="1:1" s="81" customFormat="1">
      <c r="A824" s="53"/>
    </row>
    <row r="825" spans="1:1" s="81" customFormat="1">
      <c r="A825" s="53"/>
    </row>
    <row r="826" spans="1:1" s="81" customFormat="1">
      <c r="A826" s="53"/>
    </row>
    <row r="827" spans="1:1" s="81" customFormat="1">
      <c r="A827" s="53"/>
    </row>
    <row r="828" spans="1:1" s="81" customFormat="1">
      <c r="A828" s="53"/>
    </row>
    <row r="829" spans="1:1" s="81" customFormat="1">
      <c r="A829" s="53"/>
    </row>
    <row r="830" spans="1:1" s="81" customFormat="1">
      <c r="A830" s="53"/>
    </row>
    <row r="831" spans="1:1" s="81" customFormat="1">
      <c r="A831" s="53"/>
    </row>
    <row r="832" spans="1:1" s="81" customFormat="1">
      <c r="A832" s="53"/>
    </row>
    <row r="833" spans="1:1" s="81" customFormat="1">
      <c r="A833" s="53"/>
    </row>
    <row r="834" spans="1:1" s="81" customFormat="1">
      <c r="A834" s="53"/>
    </row>
    <row r="835" spans="1:1" s="81" customFormat="1">
      <c r="A835" s="53"/>
    </row>
    <row r="836" spans="1:1" s="81" customFormat="1">
      <c r="A836" s="53"/>
    </row>
    <row r="837" spans="1:1" s="81" customFormat="1">
      <c r="A837" s="53"/>
    </row>
    <row r="838" spans="1:1" s="81" customFormat="1">
      <c r="A838" s="53"/>
    </row>
    <row r="839" spans="1:1" s="81" customFormat="1">
      <c r="A839" s="53"/>
    </row>
    <row r="840" spans="1:1" s="81" customFormat="1">
      <c r="A840" s="53"/>
    </row>
    <row r="841" spans="1:1" s="81" customFormat="1">
      <c r="A841" s="53"/>
    </row>
    <row r="842" spans="1:1" s="81" customFormat="1">
      <c r="A842" s="53"/>
    </row>
    <row r="843" spans="1:1" s="81" customFormat="1">
      <c r="A843" s="53"/>
    </row>
    <row r="844" spans="1:1" s="81" customFormat="1">
      <c r="A844" s="53"/>
    </row>
    <row r="845" spans="1:1" s="81" customFormat="1">
      <c r="A845" s="53"/>
    </row>
    <row r="846" spans="1:1" s="81" customFormat="1">
      <c r="A846" s="53"/>
    </row>
    <row r="847" spans="1:1" s="81" customFormat="1">
      <c r="A847" s="53"/>
    </row>
    <row r="848" spans="1:1" s="81" customFormat="1">
      <c r="A848" s="53"/>
    </row>
    <row r="849" spans="1:1" s="81" customFormat="1">
      <c r="A849" s="53"/>
    </row>
    <row r="850" spans="1:1" s="81" customFormat="1">
      <c r="A850" s="53"/>
    </row>
    <row r="851" spans="1:1" s="81" customFormat="1">
      <c r="A851" s="53"/>
    </row>
    <row r="852" spans="1:1" s="81" customFormat="1">
      <c r="A852" s="53"/>
    </row>
    <row r="853" spans="1:1" s="81" customFormat="1">
      <c r="A853" s="53"/>
    </row>
    <row r="854" spans="1:1" s="81" customFormat="1">
      <c r="A854" s="53"/>
    </row>
    <row r="855" spans="1:1" s="81" customFormat="1">
      <c r="A855" s="53"/>
    </row>
    <row r="856" spans="1:1" s="81" customFormat="1">
      <c r="A856" s="53"/>
    </row>
    <row r="857" spans="1:1" s="81" customFormat="1">
      <c r="A857" s="53"/>
    </row>
    <row r="858" spans="1:1" s="81" customFormat="1">
      <c r="A858" s="53"/>
    </row>
    <row r="859" spans="1:1" s="81" customFormat="1">
      <c r="A859" s="53"/>
    </row>
    <row r="860" spans="1:1" s="81" customFormat="1">
      <c r="A860" s="53"/>
    </row>
    <row r="861" spans="1:1" s="81" customFormat="1">
      <c r="A861" s="53"/>
    </row>
    <row r="862" spans="1:1" s="81" customFormat="1">
      <c r="A862" s="53"/>
    </row>
    <row r="863" spans="1:1" s="81" customFormat="1">
      <c r="A863" s="53"/>
    </row>
    <row r="864" spans="1:1" s="81" customFormat="1">
      <c r="A864" s="53"/>
    </row>
    <row r="865" spans="1:1" s="81" customFormat="1">
      <c r="A865" s="53"/>
    </row>
    <row r="866" spans="1:1" s="81" customFormat="1">
      <c r="A866" s="53"/>
    </row>
    <row r="867" spans="1:1" s="81" customFormat="1">
      <c r="A867" s="53"/>
    </row>
    <row r="868" spans="1:1" s="81" customFormat="1">
      <c r="A868" s="53"/>
    </row>
    <row r="869" spans="1:1" s="81" customFormat="1">
      <c r="A869" s="53"/>
    </row>
    <row r="870" spans="1:1" s="81" customFormat="1">
      <c r="A870" s="53"/>
    </row>
    <row r="871" spans="1:1" s="81" customFormat="1">
      <c r="A871" s="53"/>
    </row>
    <row r="872" spans="1:1" s="81" customFormat="1">
      <c r="A872" s="53"/>
    </row>
    <row r="873" spans="1:1" s="81" customFormat="1">
      <c r="A873" s="53"/>
    </row>
    <row r="874" spans="1:1" s="81" customFormat="1">
      <c r="A874" s="53"/>
    </row>
    <row r="875" spans="1:1" s="81" customFormat="1">
      <c r="A875" s="53"/>
    </row>
    <row r="876" spans="1:1" s="81" customFormat="1">
      <c r="A876" s="53"/>
    </row>
    <row r="877" spans="1:1" s="81" customFormat="1">
      <c r="A877" s="53"/>
    </row>
    <row r="878" spans="1:1" s="81" customFormat="1">
      <c r="A878" s="53"/>
    </row>
    <row r="879" spans="1:1" s="81" customFormat="1">
      <c r="A879" s="53"/>
    </row>
    <row r="880" spans="1:1" s="81" customFormat="1">
      <c r="A880" s="53"/>
    </row>
    <row r="881" spans="1:1" s="81" customFormat="1">
      <c r="A881" s="53"/>
    </row>
    <row r="882" spans="1:1" s="81" customFormat="1">
      <c r="A882" s="53"/>
    </row>
    <row r="883" spans="1:1" s="81" customFormat="1">
      <c r="A883" s="53"/>
    </row>
    <row r="884" spans="1:1" s="81" customFormat="1">
      <c r="A884" s="53"/>
    </row>
    <row r="885" spans="1:1" s="81" customFormat="1">
      <c r="A885" s="53"/>
    </row>
  </sheetData>
  <mergeCells count="20">
    <mergeCell ref="C54:C55"/>
    <mergeCell ref="D54:D55"/>
    <mergeCell ref="E54:E55"/>
    <mergeCell ref="F54:F55"/>
    <mergeCell ref="A1:L1"/>
    <mergeCell ref="A2:L2"/>
    <mergeCell ref="A3:L4"/>
    <mergeCell ref="G54:G55"/>
    <mergeCell ref="H54:H55"/>
    <mergeCell ref="I54:I55"/>
    <mergeCell ref="E8:L8"/>
    <mergeCell ref="A5:F5"/>
    <mergeCell ref="A8:A9"/>
    <mergeCell ref="B8:D8"/>
    <mergeCell ref="J54:J55"/>
    <mergeCell ref="E53:L53"/>
    <mergeCell ref="K54:K55"/>
    <mergeCell ref="L54:L55"/>
    <mergeCell ref="A54:A55"/>
    <mergeCell ref="B54:B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topLeftCell="A17" workbookViewId="0">
      <selection activeCell="G37" sqref="G37"/>
    </sheetView>
  </sheetViews>
  <sheetFormatPr baseColWidth="10" defaultColWidth="12" defaultRowHeight="14.4"/>
  <cols>
    <col min="1" max="1" width="22.7109375" style="274" customWidth="1"/>
    <col min="2" max="2" width="70.85546875" style="273" customWidth="1"/>
    <col min="3" max="4" width="13.7109375" style="274" customWidth="1"/>
    <col min="5" max="5" width="15.140625" style="274" customWidth="1"/>
    <col min="6" max="16384" width="12" style="273"/>
  </cols>
  <sheetData>
    <row r="1" spans="1:5" s="267" customFormat="1" ht="15.6">
      <c r="A1" s="471" t="s">
        <v>169</v>
      </c>
      <c r="B1" s="471"/>
      <c r="C1" s="471"/>
      <c r="D1" s="471"/>
      <c r="E1" s="471"/>
    </row>
    <row r="2" spans="1:5" s="268" customFormat="1" ht="15.6">
      <c r="A2" s="472" t="s">
        <v>170</v>
      </c>
      <c r="B2" s="472"/>
      <c r="C2" s="472"/>
      <c r="D2" s="472"/>
      <c r="E2" s="472"/>
    </row>
    <row r="3" spans="1:5" s="268" customFormat="1" ht="15.6">
      <c r="A3" s="472" t="s">
        <v>230</v>
      </c>
      <c r="B3" s="472"/>
      <c r="C3" s="472"/>
      <c r="D3" s="472"/>
      <c r="E3" s="472"/>
    </row>
    <row r="4" spans="1:5" s="270" customFormat="1" ht="36" customHeight="1">
      <c r="A4" s="269" t="s">
        <v>171</v>
      </c>
      <c r="B4" s="269" t="s">
        <v>172</v>
      </c>
      <c r="C4" s="269" t="s">
        <v>173</v>
      </c>
      <c r="D4" s="269" t="s">
        <v>174</v>
      </c>
      <c r="E4" s="269" t="s">
        <v>175</v>
      </c>
    </row>
    <row r="5" spans="1:5" s="270" customFormat="1" ht="31.5" customHeight="1">
      <c r="A5" s="271" t="s">
        <v>176</v>
      </c>
      <c r="B5" s="272" t="s">
        <v>177</v>
      </c>
      <c r="C5" s="271">
        <v>0</v>
      </c>
      <c r="D5" s="271">
        <v>0</v>
      </c>
      <c r="E5" s="271">
        <v>0</v>
      </c>
    </row>
    <row r="6" spans="1:5" s="270" customFormat="1" ht="31.5" customHeight="1">
      <c r="A6" s="271" t="s">
        <v>178</v>
      </c>
      <c r="B6" s="272" t="s">
        <v>179</v>
      </c>
      <c r="C6" s="271">
        <v>0</v>
      </c>
      <c r="D6" s="271">
        <v>0</v>
      </c>
      <c r="E6" s="271">
        <v>0</v>
      </c>
    </row>
    <row r="7" spans="1:5" s="270" customFormat="1" ht="30" customHeight="1">
      <c r="A7" s="271" t="s">
        <v>180</v>
      </c>
      <c r="B7" s="272" t="s">
        <v>65</v>
      </c>
      <c r="C7" s="271">
        <v>0</v>
      </c>
      <c r="D7" s="271">
        <v>43</v>
      </c>
      <c r="E7" s="271">
        <v>0.6</v>
      </c>
    </row>
    <row r="8" spans="1:5" s="270" customFormat="1" ht="30.75" customHeight="1">
      <c r="A8" s="271" t="s">
        <v>181</v>
      </c>
      <c r="B8" s="272" t="s">
        <v>66</v>
      </c>
      <c r="C8" s="271">
        <v>0</v>
      </c>
      <c r="D8" s="271">
        <v>20</v>
      </c>
      <c r="E8" s="271">
        <v>5.0199999999999996</v>
      </c>
    </row>
    <row r="9" spans="1:5" s="270" customFormat="1" ht="25.5" customHeight="1">
      <c r="A9" s="271" t="s">
        <v>182</v>
      </c>
      <c r="B9" s="272" t="s">
        <v>33</v>
      </c>
      <c r="C9" s="271">
        <v>83</v>
      </c>
      <c r="D9" s="271">
        <v>67</v>
      </c>
      <c r="E9" s="271">
        <v>41.09</v>
      </c>
    </row>
    <row r="10" spans="1:5" s="270" customFormat="1" ht="29.25" customHeight="1">
      <c r="A10" s="271" t="s">
        <v>183</v>
      </c>
      <c r="B10" s="272" t="s">
        <v>72</v>
      </c>
      <c r="C10" s="271">
        <v>0</v>
      </c>
      <c r="D10" s="271">
        <v>0</v>
      </c>
      <c r="E10" s="271">
        <v>0</v>
      </c>
    </row>
    <row r="11" spans="1:5" s="270" customFormat="1" ht="29.25" customHeight="1">
      <c r="A11" s="271" t="s">
        <v>184</v>
      </c>
      <c r="B11" s="272" t="s">
        <v>185</v>
      </c>
      <c r="C11" s="271">
        <v>49</v>
      </c>
      <c r="D11" s="271">
        <v>56</v>
      </c>
      <c r="E11" s="271">
        <v>18.03</v>
      </c>
    </row>
    <row r="12" spans="1:5" s="270" customFormat="1" ht="31.5" customHeight="1">
      <c r="A12" s="271" t="s">
        <v>186</v>
      </c>
      <c r="B12" s="272" t="s">
        <v>187</v>
      </c>
      <c r="C12" s="271">
        <v>0</v>
      </c>
      <c r="D12" s="271">
        <v>0</v>
      </c>
      <c r="E12" s="271">
        <v>0.04</v>
      </c>
    </row>
    <row r="13" spans="1:5" s="270" customFormat="1" ht="18" customHeight="1">
      <c r="A13" s="271" t="s">
        <v>188</v>
      </c>
      <c r="B13" s="272" t="s">
        <v>0</v>
      </c>
      <c r="C13" s="271">
        <v>30</v>
      </c>
      <c r="D13" s="271">
        <v>42</v>
      </c>
      <c r="E13" s="271">
        <v>20.34</v>
      </c>
    </row>
    <row r="14" spans="1:5" s="270" customFormat="1" ht="29.25" customHeight="1">
      <c r="A14" s="271" t="s">
        <v>189</v>
      </c>
      <c r="B14" s="272" t="s">
        <v>67</v>
      </c>
      <c r="C14" s="271">
        <v>0</v>
      </c>
      <c r="D14" s="271">
        <v>0</v>
      </c>
      <c r="E14" s="271">
        <v>0</v>
      </c>
    </row>
    <row r="15" spans="1:5" s="270" customFormat="1" ht="20.25" customHeight="1">
      <c r="A15" s="271" t="s">
        <v>190</v>
      </c>
      <c r="B15" s="272" t="s">
        <v>1</v>
      </c>
      <c r="C15" s="271">
        <v>0</v>
      </c>
      <c r="D15" s="271">
        <v>0</v>
      </c>
      <c r="E15" s="271">
        <v>5.92</v>
      </c>
    </row>
    <row r="16" spans="1:5" s="270" customFormat="1" ht="39.75" customHeight="1">
      <c r="A16" s="271" t="s">
        <v>191</v>
      </c>
      <c r="B16" s="272" t="s">
        <v>192</v>
      </c>
      <c r="C16" s="271">
        <v>100</v>
      </c>
      <c r="D16" s="271">
        <v>100</v>
      </c>
      <c r="E16" s="271">
        <v>100</v>
      </c>
    </row>
    <row r="17" spans="1:5" s="270" customFormat="1" ht="18" customHeight="1">
      <c r="A17" s="271" t="s">
        <v>193</v>
      </c>
      <c r="B17" s="272" t="s">
        <v>36</v>
      </c>
      <c r="C17" s="271">
        <v>0</v>
      </c>
      <c r="D17" s="271">
        <v>0</v>
      </c>
      <c r="E17" s="271">
        <v>0</v>
      </c>
    </row>
    <row r="18" spans="1:5" s="270" customFormat="1" ht="42.75" customHeight="1">
      <c r="A18" s="271" t="s">
        <v>194</v>
      </c>
      <c r="B18" s="272" t="s">
        <v>195</v>
      </c>
      <c r="C18" s="271">
        <v>0</v>
      </c>
      <c r="D18" s="271">
        <v>0</v>
      </c>
      <c r="E18" s="271">
        <v>8.6300000000000008</v>
      </c>
    </row>
    <row r="19" spans="1:5" s="270" customFormat="1" ht="19.5" customHeight="1">
      <c r="A19" s="271" t="s">
        <v>196</v>
      </c>
      <c r="B19" s="272" t="s">
        <v>75</v>
      </c>
      <c r="C19" s="271">
        <v>32</v>
      </c>
      <c r="D19" s="271">
        <v>26</v>
      </c>
      <c r="E19" s="271">
        <v>4.17</v>
      </c>
    </row>
    <row r="20" spans="1:5" s="270" customFormat="1" ht="33.75" customHeight="1">
      <c r="A20" s="271" t="s">
        <v>197</v>
      </c>
      <c r="B20" s="272" t="s">
        <v>198</v>
      </c>
      <c r="C20" s="271">
        <v>0</v>
      </c>
      <c r="D20" s="271">
        <v>14</v>
      </c>
      <c r="E20" s="271">
        <v>0.22</v>
      </c>
    </row>
    <row r="21" spans="1:5" s="270" customFormat="1" ht="33.75" customHeight="1">
      <c r="A21" s="271" t="s">
        <v>199</v>
      </c>
      <c r="B21" s="272" t="s">
        <v>64</v>
      </c>
      <c r="C21" s="271">
        <v>0</v>
      </c>
      <c r="D21" s="271">
        <v>20</v>
      </c>
      <c r="E21" s="271">
        <v>1.43</v>
      </c>
    </row>
    <row r="22" spans="1:5" s="270" customFormat="1" ht="31.5" customHeight="1">
      <c r="A22" s="271" t="s">
        <v>200</v>
      </c>
      <c r="B22" s="272" t="s">
        <v>201</v>
      </c>
      <c r="C22" s="271">
        <v>0</v>
      </c>
      <c r="D22" s="271">
        <v>0</v>
      </c>
      <c r="E22" s="271">
        <v>0</v>
      </c>
    </row>
    <row r="23" spans="1:5" s="270" customFormat="1" ht="30" customHeight="1">
      <c r="A23" s="271" t="s">
        <v>202</v>
      </c>
      <c r="B23" s="272" t="s">
        <v>203</v>
      </c>
      <c r="C23" s="271">
        <v>0</v>
      </c>
      <c r="D23" s="271">
        <v>0</v>
      </c>
      <c r="E23" s="271">
        <v>0</v>
      </c>
    </row>
    <row r="24" spans="1:5" s="270" customFormat="1" ht="26.4">
      <c r="A24" s="271" t="s">
        <v>204</v>
      </c>
      <c r="B24" s="272" t="s">
        <v>68</v>
      </c>
      <c r="C24" s="271">
        <v>0</v>
      </c>
      <c r="D24" s="271">
        <v>0</v>
      </c>
      <c r="E24" s="271">
        <v>0.15</v>
      </c>
    </row>
    <row r="25" spans="1:5" s="270" customFormat="1" ht="26.4">
      <c r="A25" s="271" t="s">
        <v>205</v>
      </c>
      <c r="B25" s="272" t="s">
        <v>73</v>
      </c>
      <c r="C25" s="271">
        <v>0</v>
      </c>
      <c r="D25" s="271">
        <v>0</v>
      </c>
      <c r="E25" s="271">
        <v>0.54</v>
      </c>
    </row>
    <row r="26" spans="1:5" s="270" customFormat="1" ht="39.6">
      <c r="A26" s="271" t="s">
        <v>206</v>
      </c>
      <c r="B26" s="272" t="s">
        <v>207</v>
      </c>
      <c r="C26" s="271">
        <v>0</v>
      </c>
      <c r="D26" s="271">
        <v>0</v>
      </c>
      <c r="E26" s="271">
        <v>15.39</v>
      </c>
    </row>
    <row r="27" spans="1:5" s="270" customFormat="1" ht="26.4">
      <c r="A27" s="271" t="s">
        <v>208</v>
      </c>
      <c r="B27" s="272" t="s">
        <v>69</v>
      </c>
      <c r="C27" s="271">
        <v>0</v>
      </c>
      <c r="D27" s="271">
        <v>0</v>
      </c>
      <c r="E27" s="271">
        <v>0</v>
      </c>
    </row>
    <row r="28" spans="1:5" s="270" customFormat="1" ht="26.4">
      <c r="A28" s="271" t="s">
        <v>209</v>
      </c>
      <c r="B28" s="272" t="s">
        <v>70</v>
      </c>
      <c r="C28" s="271">
        <v>0</v>
      </c>
      <c r="D28" s="271">
        <v>0</v>
      </c>
      <c r="E28" s="271">
        <v>0</v>
      </c>
    </row>
    <row r="29" spans="1:5" s="270" customFormat="1" ht="26.4">
      <c r="A29" s="271" t="s">
        <v>210</v>
      </c>
      <c r="B29" s="272" t="s">
        <v>118</v>
      </c>
      <c r="C29" s="271">
        <v>0</v>
      </c>
      <c r="D29" s="271">
        <v>0</v>
      </c>
      <c r="E29" s="271">
        <v>9.6300000000000008</v>
      </c>
    </row>
    <row r="30" spans="1:5" s="270" customFormat="1" ht="26.4">
      <c r="A30" s="271" t="s">
        <v>211</v>
      </c>
      <c r="B30" s="272" t="s">
        <v>212</v>
      </c>
      <c r="C30" s="271">
        <v>100</v>
      </c>
      <c r="D30" s="271">
        <v>75</v>
      </c>
      <c r="E30" s="271">
        <v>34.86</v>
      </c>
    </row>
    <row r="31" spans="1:5" s="270" customFormat="1" ht="26.4">
      <c r="A31" s="271" t="s">
        <v>213</v>
      </c>
      <c r="B31" s="272" t="s">
        <v>214</v>
      </c>
      <c r="C31" s="271">
        <v>0</v>
      </c>
      <c r="D31" s="271">
        <v>0</v>
      </c>
      <c r="E31" s="271">
        <v>9.2899999999999991</v>
      </c>
    </row>
    <row r="32" spans="1:5" s="270" customFormat="1" ht="26.4">
      <c r="A32" s="271" t="s">
        <v>215</v>
      </c>
      <c r="B32" s="272" t="s">
        <v>34</v>
      </c>
      <c r="C32" s="271">
        <v>0</v>
      </c>
      <c r="D32" s="271">
        <v>100</v>
      </c>
      <c r="E32" s="271">
        <v>26.69</v>
      </c>
    </row>
    <row r="33" spans="1:5" s="270" customFormat="1" ht="26.4">
      <c r="A33" s="271" t="s">
        <v>216</v>
      </c>
      <c r="B33" s="272" t="s">
        <v>74</v>
      </c>
      <c r="C33" s="271">
        <v>0</v>
      </c>
      <c r="D33" s="271">
        <v>0</v>
      </c>
      <c r="E33" s="271">
        <v>16.510000000000002</v>
      </c>
    </row>
    <row r="34" spans="1:5" s="270" customFormat="1" ht="39.6">
      <c r="A34" s="271" t="s">
        <v>217</v>
      </c>
      <c r="B34" s="272" t="s">
        <v>218</v>
      </c>
      <c r="C34" s="271">
        <v>0</v>
      </c>
      <c r="D34" s="271">
        <v>0</v>
      </c>
      <c r="E34" s="271">
        <v>0</v>
      </c>
    </row>
    <row r="35" spans="1:5" s="270" customFormat="1" ht="39.6">
      <c r="A35" s="271" t="s">
        <v>219</v>
      </c>
      <c r="B35" s="272" t="s">
        <v>71</v>
      </c>
      <c r="C35" s="271">
        <v>100</v>
      </c>
      <c r="D35" s="271">
        <v>50</v>
      </c>
      <c r="E35" s="271">
        <v>34.32</v>
      </c>
    </row>
    <row r="36" spans="1:5" s="270" customFormat="1" ht="26.4">
      <c r="A36" s="271" t="s">
        <v>220</v>
      </c>
      <c r="B36" s="272" t="s">
        <v>221</v>
      </c>
      <c r="C36" s="271">
        <v>0</v>
      </c>
      <c r="D36" s="271">
        <v>100</v>
      </c>
      <c r="E36" s="271">
        <v>0</v>
      </c>
    </row>
    <row r="37" spans="1:5" s="270" customFormat="1" ht="26.4">
      <c r="A37" s="271" t="s">
        <v>222</v>
      </c>
      <c r="B37" s="272" t="s">
        <v>223</v>
      </c>
      <c r="C37" s="271">
        <v>0</v>
      </c>
      <c r="D37" s="271">
        <v>100</v>
      </c>
      <c r="E37" s="271">
        <v>0.76</v>
      </c>
    </row>
    <row r="38" spans="1:5" s="270" customFormat="1" ht="26.4">
      <c r="A38" s="271" t="s">
        <v>224</v>
      </c>
      <c r="B38" s="272" t="s">
        <v>225</v>
      </c>
      <c r="C38" s="271">
        <v>0</v>
      </c>
      <c r="D38" s="271">
        <v>0</v>
      </c>
      <c r="E38" s="271">
        <v>0</v>
      </c>
    </row>
  </sheetData>
  <mergeCells count="3">
    <mergeCell ref="A1:E1"/>
    <mergeCell ref="A2:E2"/>
    <mergeCell ref="A3: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topLeftCell="A27" workbookViewId="0">
      <selection activeCell="M39" sqref="M39:M44"/>
    </sheetView>
  </sheetViews>
  <sheetFormatPr baseColWidth="10" defaultRowHeight="10.199999999999999"/>
  <cols>
    <col min="1" max="1" width="53.7109375" style="275" customWidth="1"/>
    <col min="2" max="2" width="9.28515625" style="275" hidden="1" customWidth="1"/>
    <col min="3" max="3" width="12.28515625" style="275" customWidth="1"/>
    <col min="4" max="4" width="15.7109375" style="275" customWidth="1"/>
    <col min="5" max="5" width="10.7109375" style="275" customWidth="1"/>
    <col min="6" max="6" width="11.28515625" style="275" customWidth="1"/>
    <col min="7" max="7" width="15.7109375" style="275" customWidth="1"/>
    <col min="8" max="8" width="14.28515625" style="275" hidden="1" customWidth="1"/>
    <col min="9" max="9" width="13" style="275" customWidth="1"/>
    <col min="10" max="10" width="16" style="275" customWidth="1"/>
    <col min="11" max="11" width="15.140625" style="275" hidden="1" customWidth="1"/>
    <col min="12" max="12" width="12" style="275" customWidth="1"/>
    <col min="13" max="13" width="16" style="275" bestFit="1" customWidth="1"/>
    <col min="14" max="14" width="11.42578125" style="275" bestFit="1" customWidth="1"/>
    <col min="15" max="15" width="16" style="275" bestFit="1" customWidth="1"/>
    <col min="16" max="16" width="8.7109375" style="275" hidden="1" customWidth="1"/>
    <col min="17" max="17" width="12.42578125" style="275" customWidth="1"/>
    <col min="18" max="18" width="15.7109375" style="275" customWidth="1"/>
    <col min="19" max="19" width="17.28515625" style="275" customWidth="1"/>
    <col min="20" max="20" width="17.42578125" style="275" customWidth="1"/>
    <col min="21" max="21" width="12" style="275"/>
    <col min="22" max="31" width="0" style="275" hidden="1" customWidth="1"/>
    <col min="32" max="256" width="12" style="275"/>
    <col min="257" max="257" width="42.7109375" style="275" customWidth="1"/>
    <col min="258" max="258" width="0" style="275" hidden="1" customWidth="1"/>
    <col min="259" max="259" width="12" style="275"/>
    <col min="260" max="260" width="17" style="275" customWidth="1"/>
    <col min="261" max="261" width="0" style="275" hidden="1" customWidth="1"/>
    <col min="262" max="262" width="12" style="275"/>
    <col min="263" max="263" width="15.85546875" style="275" customWidth="1"/>
    <col min="264" max="264" width="0" style="275" hidden="1" customWidth="1"/>
    <col min="265" max="265" width="15" style="275" customWidth="1"/>
    <col min="266" max="268" width="16.28515625" style="275" customWidth="1"/>
    <col min="269" max="269" width="12" style="275"/>
    <col min="270" max="270" width="15.7109375" style="275" customWidth="1"/>
    <col min="271" max="271" width="0" style="275" hidden="1" customWidth="1"/>
    <col min="272" max="273" width="12" style="275"/>
    <col min="274" max="274" width="21.42578125" style="275" customWidth="1"/>
    <col min="275" max="275" width="20.7109375" style="275" customWidth="1"/>
    <col min="276" max="512" width="12" style="275"/>
    <col min="513" max="513" width="42.7109375" style="275" customWidth="1"/>
    <col min="514" max="514" width="0" style="275" hidden="1" customWidth="1"/>
    <col min="515" max="515" width="12" style="275"/>
    <col min="516" max="516" width="17" style="275" customWidth="1"/>
    <col min="517" max="517" width="0" style="275" hidden="1" customWidth="1"/>
    <col min="518" max="518" width="12" style="275"/>
    <col min="519" max="519" width="15.85546875" style="275" customWidth="1"/>
    <col min="520" max="520" width="0" style="275" hidden="1" customWidth="1"/>
    <col min="521" max="521" width="15" style="275" customWidth="1"/>
    <col min="522" max="524" width="16.28515625" style="275" customWidth="1"/>
    <col min="525" max="525" width="12" style="275"/>
    <col min="526" max="526" width="15.7109375" style="275" customWidth="1"/>
    <col min="527" max="527" width="0" style="275" hidden="1" customWidth="1"/>
    <col min="528" max="529" width="12" style="275"/>
    <col min="530" max="530" width="21.42578125" style="275" customWidth="1"/>
    <col min="531" max="531" width="20.7109375" style="275" customWidth="1"/>
    <col min="532" max="768" width="12" style="275"/>
    <col min="769" max="769" width="42.7109375" style="275" customWidth="1"/>
    <col min="770" max="770" width="0" style="275" hidden="1" customWidth="1"/>
    <col min="771" max="771" width="12" style="275"/>
    <col min="772" max="772" width="17" style="275" customWidth="1"/>
    <col min="773" max="773" width="0" style="275" hidden="1" customWidth="1"/>
    <col min="774" max="774" width="12" style="275"/>
    <col min="775" max="775" width="15.85546875" style="275" customWidth="1"/>
    <col min="776" max="776" width="0" style="275" hidden="1" customWidth="1"/>
    <col min="777" max="777" width="15" style="275" customWidth="1"/>
    <col min="778" max="780" width="16.28515625" style="275" customWidth="1"/>
    <col min="781" max="781" width="12" style="275"/>
    <col min="782" max="782" width="15.7109375" style="275" customWidth="1"/>
    <col min="783" max="783" width="0" style="275" hidden="1" customWidth="1"/>
    <col min="784" max="785" width="12" style="275"/>
    <col min="786" max="786" width="21.42578125" style="275" customWidth="1"/>
    <col min="787" max="787" width="20.7109375" style="275" customWidth="1"/>
    <col min="788" max="1024" width="12" style="275"/>
    <col min="1025" max="1025" width="42.7109375" style="275" customWidth="1"/>
    <col min="1026" max="1026" width="0" style="275" hidden="1" customWidth="1"/>
    <col min="1027" max="1027" width="12" style="275"/>
    <col min="1028" max="1028" width="17" style="275" customWidth="1"/>
    <col min="1029" max="1029" width="0" style="275" hidden="1" customWidth="1"/>
    <col min="1030" max="1030" width="12" style="275"/>
    <col min="1031" max="1031" width="15.85546875" style="275" customWidth="1"/>
    <col min="1032" max="1032" width="0" style="275" hidden="1" customWidth="1"/>
    <col min="1033" max="1033" width="15" style="275" customWidth="1"/>
    <col min="1034" max="1036" width="16.28515625" style="275" customWidth="1"/>
    <col min="1037" max="1037" width="12" style="275"/>
    <col min="1038" max="1038" width="15.7109375" style="275" customWidth="1"/>
    <col min="1039" max="1039" width="0" style="275" hidden="1" customWidth="1"/>
    <col min="1040" max="1041" width="12" style="275"/>
    <col min="1042" max="1042" width="21.42578125" style="275" customWidth="1"/>
    <col min="1043" max="1043" width="20.7109375" style="275" customWidth="1"/>
    <col min="1044" max="1280" width="12" style="275"/>
    <col min="1281" max="1281" width="42.7109375" style="275" customWidth="1"/>
    <col min="1282" max="1282" width="0" style="275" hidden="1" customWidth="1"/>
    <col min="1283" max="1283" width="12" style="275"/>
    <col min="1284" max="1284" width="17" style="275" customWidth="1"/>
    <col min="1285" max="1285" width="0" style="275" hidden="1" customWidth="1"/>
    <col min="1286" max="1286" width="12" style="275"/>
    <col min="1287" max="1287" width="15.85546875" style="275" customWidth="1"/>
    <col min="1288" max="1288" width="0" style="275" hidden="1" customWidth="1"/>
    <col min="1289" max="1289" width="15" style="275" customWidth="1"/>
    <col min="1290" max="1292" width="16.28515625" style="275" customWidth="1"/>
    <col min="1293" max="1293" width="12" style="275"/>
    <col min="1294" max="1294" width="15.7109375" style="275" customWidth="1"/>
    <col min="1295" max="1295" width="0" style="275" hidden="1" customWidth="1"/>
    <col min="1296" max="1297" width="12" style="275"/>
    <col min="1298" max="1298" width="21.42578125" style="275" customWidth="1"/>
    <col min="1299" max="1299" width="20.7109375" style="275" customWidth="1"/>
    <col min="1300" max="1536" width="12" style="275"/>
    <col min="1537" max="1537" width="42.7109375" style="275" customWidth="1"/>
    <col min="1538" max="1538" width="0" style="275" hidden="1" customWidth="1"/>
    <col min="1539" max="1539" width="12" style="275"/>
    <col min="1540" max="1540" width="17" style="275" customWidth="1"/>
    <col min="1541" max="1541" width="0" style="275" hidden="1" customWidth="1"/>
    <col min="1542" max="1542" width="12" style="275"/>
    <col min="1543" max="1543" width="15.85546875" style="275" customWidth="1"/>
    <col min="1544" max="1544" width="0" style="275" hidden="1" customWidth="1"/>
    <col min="1545" max="1545" width="15" style="275" customWidth="1"/>
    <col min="1546" max="1548" width="16.28515625" style="275" customWidth="1"/>
    <col min="1549" max="1549" width="12" style="275"/>
    <col min="1550" max="1550" width="15.7109375" style="275" customWidth="1"/>
    <col min="1551" max="1551" width="0" style="275" hidden="1" customWidth="1"/>
    <col min="1552" max="1553" width="12" style="275"/>
    <col min="1554" max="1554" width="21.42578125" style="275" customWidth="1"/>
    <col min="1555" max="1555" width="20.7109375" style="275" customWidth="1"/>
    <col min="1556" max="1792" width="12" style="275"/>
    <col min="1793" max="1793" width="42.7109375" style="275" customWidth="1"/>
    <col min="1794" max="1794" width="0" style="275" hidden="1" customWidth="1"/>
    <col min="1795" max="1795" width="12" style="275"/>
    <col min="1796" max="1796" width="17" style="275" customWidth="1"/>
    <col min="1797" max="1797" width="0" style="275" hidden="1" customWidth="1"/>
    <col min="1798" max="1798" width="12" style="275"/>
    <col min="1799" max="1799" width="15.85546875" style="275" customWidth="1"/>
    <col min="1800" max="1800" width="0" style="275" hidden="1" customWidth="1"/>
    <col min="1801" max="1801" width="15" style="275" customWidth="1"/>
    <col min="1802" max="1804" width="16.28515625" style="275" customWidth="1"/>
    <col min="1805" max="1805" width="12" style="275"/>
    <col min="1806" max="1806" width="15.7109375" style="275" customWidth="1"/>
    <col min="1807" max="1807" width="0" style="275" hidden="1" customWidth="1"/>
    <col min="1808" max="1809" width="12" style="275"/>
    <col min="1810" max="1810" width="21.42578125" style="275" customWidth="1"/>
    <col min="1811" max="1811" width="20.7109375" style="275" customWidth="1"/>
    <col min="1812" max="2048" width="12" style="275"/>
    <col min="2049" max="2049" width="42.7109375" style="275" customWidth="1"/>
    <col min="2050" max="2050" width="0" style="275" hidden="1" customWidth="1"/>
    <col min="2051" max="2051" width="12" style="275"/>
    <col min="2052" max="2052" width="17" style="275" customWidth="1"/>
    <col min="2053" max="2053" width="0" style="275" hidden="1" customWidth="1"/>
    <col min="2054" max="2054" width="12" style="275"/>
    <col min="2055" max="2055" width="15.85546875" style="275" customWidth="1"/>
    <col min="2056" max="2056" width="0" style="275" hidden="1" customWidth="1"/>
    <col min="2057" max="2057" width="15" style="275" customWidth="1"/>
    <col min="2058" max="2060" width="16.28515625" style="275" customWidth="1"/>
    <col min="2061" max="2061" width="12" style="275"/>
    <col min="2062" max="2062" width="15.7109375" style="275" customWidth="1"/>
    <col min="2063" max="2063" width="0" style="275" hidden="1" customWidth="1"/>
    <col min="2064" max="2065" width="12" style="275"/>
    <col min="2066" max="2066" width="21.42578125" style="275" customWidth="1"/>
    <col min="2067" max="2067" width="20.7109375" style="275" customWidth="1"/>
    <col min="2068" max="2304" width="12" style="275"/>
    <col min="2305" max="2305" width="42.7109375" style="275" customWidth="1"/>
    <col min="2306" max="2306" width="0" style="275" hidden="1" customWidth="1"/>
    <col min="2307" max="2307" width="12" style="275"/>
    <col min="2308" max="2308" width="17" style="275" customWidth="1"/>
    <col min="2309" max="2309" width="0" style="275" hidden="1" customWidth="1"/>
    <col min="2310" max="2310" width="12" style="275"/>
    <col min="2311" max="2311" width="15.85546875" style="275" customWidth="1"/>
    <col min="2312" max="2312" width="0" style="275" hidden="1" customWidth="1"/>
    <col min="2313" max="2313" width="15" style="275" customWidth="1"/>
    <col min="2314" max="2316" width="16.28515625" style="275" customWidth="1"/>
    <col min="2317" max="2317" width="12" style="275"/>
    <col min="2318" max="2318" width="15.7109375" style="275" customWidth="1"/>
    <col min="2319" max="2319" width="0" style="275" hidden="1" customWidth="1"/>
    <col min="2320" max="2321" width="12" style="275"/>
    <col min="2322" max="2322" width="21.42578125" style="275" customWidth="1"/>
    <col min="2323" max="2323" width="20.7109375" style="275" customWidth="1"/>
    <col min="2324" max="2560" width="12" style="275"/>
    <col min="2561" max="2561" width="42.7109375" style="275" customWidth="1"/>
    <col min="2562" max="2562" width="0" style="275" hidden="1" customWidth="1"/>
    <col min="2563" max="2563" width="12" style="275"/>
    <col min="2564" max="2564" width="17" style="275" customWidth="1"/>
    <col min="2565" max="2565" width="0" style="275" hidden="1" customWidth="1"/>
    <col min="2566" max="2566" width="12" style="275"/>
    <col min="2567" max="2567" width="15.85546875" style="275" customWidth="1"/>
    <col min="2568" max="2568" width="0" style="275" hidden="1" customWidth="1"/>
    <col min="2569" max="2569" width="15" style="275" customWidth="1"/>
    <col min="2570" max="2572" width="16.28515625" style="275" customWidth="1"/>
    <col min="2573" max="2573" width="12" style="275"/>
    <col min="2574" max="2574" width="15.7109375" style="275" customWidth="1"/>
    <col min="2575" max="2575" width="0" style="275" hidden="1" customWidth="1"/>
    <col min="2576" max="2577" width="12" style="275"/>
    <col min="2578" max="2578" width="21.42578125" style="275" customWidth="1"/>
    <col min="2579" max="2579" width="20.7109375" style="275" customWidth="1"/>
    <col min="2580" max="2816" width="12" style="275"/>
    <col min="2817" max="2817" width="42.7109375" style="275" customWidth="1"/>
    <col min="2818" max="2818" width="0" style="275" hidden="1" customWidth="1"/>
    <col min="2819" max="2819" width="12" style="275"/>
    <col min="2820" max="2820" width="17" style="275" customWidth="1"/>
    <col min="2821" max="2821" width="0" style="275" hidden="1" customWidth="1"/>
    <col min="2822" max="2822" width="12" style="275"/>
    <col min="2823" max="2823" width="15.85546875" style="275" customWidth="1"/>
    <col min="2824" max="2824" width="0" style="275" hidden="1" customWidth="1"/>
    <col min="2825" max="2825" width="15" style="275" customWidth="1"/>
    <col min="2826" max="2828" width="16.28515625" style="275" customWidth="1"/>
    <col min="2829" max="2829" width="12" style="275"/>
    <col min="2830" max="2830" width="15.7109375" style="275" customWidth="1"/>
    <col min="2831" max="2831" width="0" style="275" hidden="1" customWidth="1"/>
    <col min="2832" max="2833" width="12" style="275"/>
    <col min="2834" max="2834" width="21.42578125" style="275" customWidth="1"/>
    <col min="2835" max="2835" width="20.7109375" style="275" customWidth="1"/>
    <col min="2836" max="3072" width="12" style="275"/>
    <col min="3073" max="3073" width="42.7109375" style="275" customWidth="1"/>
    <col min="3074" max="3074" width="0" style="275" hidden="1" customWidth="1"/>
    <col min="3075" max="3075" width="12" style="275"/>
    <col min="3076" max="3076" width="17" style="275" customWidth="1"/>
    <col min="3077" max="3077" width="0" style="275" hidden="1" customWidth="1"/>
    <col min="3078" max="3078" width="12" style="275"/>
    <col min="3079" max="3079" width="15.85546875" style="275" customWidth="1"/>
    <col min="3080" max="3080" width="0" style="275" hidden="1" customWidth="1"/>
    <col min="3081" max="3081" width="15" style="275" customWidth="1"/>
    <col min="3082" max="3084" width="16.28515625" style="275" customWidth="1"/>
    <col min="3085" max="3085" width="12" style="275"/>
    <col min="3086" max="3086" width="15.7109375" style="275" customWidth="1"/>
    <col min="3087" max="3087" width="0" style="275" hidden="1" customWidth="1"/>
    <col min="3088" max="3089" width="12" style="275"/>
    <col min="3090" max="3090" width="21.42578125" style="275" customWidth="1"/>
    <col min="3091" max="3091" width="20.7109375" style="275" customWidth="1"/>
    <col min="3092" max="3328" width="12" style="275"/>
    <col min="3329" max="3329" width="42.7109375" style="275" customWidth="1"/>
    <col min="3330" max="3330" width="0" style="275" hidden="1" customWidth="1"/>
    <col min="3331" max="3331" width="12" style="275"/>
    <col min="3332" max="3332" width="17" style="275" customWidth="1"/>
    <col min="3333" max="3333" width="0" style="275" hidden="1" customWidth="1"/>
    <col min="3334" max="3334" width="12" style="275"/>
    <col min="3335" max="3335" width="15.85546875" style="275" customWidth="1"/>
    <col min="3336" max="3336" width="0" style="275" hidden="1" customWidth="1"/>
    <col min="3337" max="3337" width="15" style="275" customWidth="1"/>
    <col min="3338" max="3340" width="16.28515625" style="275" customWidth="1"/>
    <col min="3341" max="3341" width="12" style="275"/>
    <col min="3342" max="3342" width="15.7109375" style="275" customWidth="1"/>
    <col min="3343" max="3343" width="0" style="275" hidden="1" customWidth="1"/>
    <col min="3344" max="3345" width="12" style="275"/>
    <col min="3346" max="3346" width="21.42578125" style="275" customWidth="1"/>
    <col min="3347" max="3347" width="20.7109375" style="275" customWidth="1"/>
    <col min="3348" max="3584" width="12" style="275"/>
    <col min="3585" max="3585" width="42.7109375" style="275" customWidth="1"/>
    <col min="3586" max="3586" width="0" style="275" hidden="1" customWidth="1"/>
    <col min="3587" max="3587" width="12" style="275"/>
    <col min="3588" max="3588" width="17" style="275" customWidth="1"/>
    <col min="3589" max="3589" width="0" style="275" hidden="1" customWidth="1"/>
    <col min="3590" max="3590" width="12" style="275"/>
    <col min="3591" max="3591" width="15.85546875" style="275" customWidth="1"/>
    <col min="3592" max="3592" width="0" style="275" hidden="1" customWidth="1"/>
    <col min="3593" max="3593" width="15" style="275" customWidth="1"/>
    <col min="3594" max="3596" width="16.28515625" style="275" customWidth="1"/>
    <col min="3597" max="3597" width="12" style="275"/>
    <col min="3598" max="3598" width="15.7109375" style="275" customWidth="1"/>
    <col min="3599" max="3599" width="0" style="275" hidden="1" customWidth="1"/>
    <col min="3600" max="3601" width="12" style="275"/>
    <col min="3602" max="3602" width="21.42578125" style="275" customWidth="1"/>
    <col min="3603" max="3603" width="20.7109375" style="275" customWidth="1"/>
    <col min="3604" max="3840" width="12" style="275"/>
    <col min="3841" max="3841" width="42.7109375" style="275" customWidth="1"/>
    <col min="3842" max="3842" width="0" style="275" hidden="1" customWidth="1"/>
    <col min="3843" max="3843" width="12" style="275"/>
    <col min="3844" max="3844" width="17" style="275" customWidth="1"/>
    <col min="3845" max="3845" width="0" style="275" hidden="1" customWidth="1"/>
    <col min="3846" max="3846" width="12" style="275"/>
    <col min="3847" max="3847" width="15.85546875" style="275" customWidth="1"/>
    <col min="3848" max="3848" width="0" style="275" hidden="1" customWidth="1"/>
    <col min="3849" max="3849" width="15" style="275" customWidth="1"/>
    <col min="3850" max="3852" width="16.28515625" style="275" customWidth="1"/>
    <col min="3853" max="3853" width="12" style="275"/>
    <col min="3854" max="3854" width="15.7109375" style="275" customWidth="1"/>
    <col min="3855" max="3855" width="0" style="275" hidden="1" customWidth="1"/>
    <col min="3856" max="3857" width="12" style="275"/>
    <col min="3858" max="3858" width="21.42578125" style="275" customWidth="1"/>
    <col min="3859" max="3859" width="20.7109375" style="275" customWidth="1"/>
    <col min="3860" max="4096" width="12" style="275"/>
    <col min="4097" max="4097" width="42.7109375" style="275" customWidth="1"/>
    <col min="4098" max="4098" width="0" style="275" hidden="1" customWidth="1"/>
    <col min="4099" max="4099" width="12" style="275"/>
    <col min="4100" max="4100" width="17" style="275" customWidth="1"/>
    <col min="4101" max="4101" width="0" style="275" hidden="1" customWidth="1"/>
    <col min="4102" max="4102" width="12" style="275"/>
    <col min="4103" max="4103" width="15.85546875" style="275" customWidth="1"/>
    <col min="4104" max="4104" width="0" style="275" hidden="1" customWidth="1"/>
    <col min="4105" max="4105" width="15" style="275" customWidth="1"/>
    <col min="4106" max="4108" width="16.28515625" style="275" customWidth="1"/>
    <col min="4109" max="4109" width="12" style="275"/>
    <col min="4110" max="4110" width="15.7109375" style="275" customWidth="1"/>
    <col min="4111" max="4111" width="0" style="275" hidden="1" customWidth="1"/>
    <col min="4112" max="4113" width="12" style="275"/>
    <col min="4114" max="4114" width="21.42578125" style="275" customWidth="1"/>
    <col min="4115" max="4115" width="20.7109375" style="275" customWidth="1"/>
    <col min="4116" max="4352" width="12" style="275"/>
    <col min="4353" max="4353" width="42.7109375" style="275" customWidth="1"/>
    <col min="4354" max="4354" width="0" style="275" hidden="1" customWidth="1"/>
    <col min="4355" max="4355" width="12" style="275"/>
    <col min="4356" max="4356" width="17" style="275" customWidth="1"/>
    <col min="4357" max="4357" width="0" style="275" hidden="1" customWidth="1"/>
    <col min="4358" max="4358" width="12" style="275"/>
    <col min="4359" max="4359" width="15.85546875" style="275" customWidth="1"/>
    <col min="4360" max="4360" width="0" style="275" hidden="1" customWidth="1"/>
    <col min="4361" max="4361" width="15" style="275" customWidth="1"/>
    <col min="4362" max="4364" width="16.28515625" style="275" customWidth="1"/>
    <col min="4365" max="4365" width="12" style="275"/>
    <col min="4366" max="4366" width="15.7109375" style="275" customWidth="1"/>
    <col min="4367" max="4367" width="0" style="275" hidden="1" customWidth="1"/>
    <col min="4368" max="4369" width="12" style="275"/>
    <col min="4370" max="4370" width="21.42578125" style="275" customWidth="1"/>
    <col min="4371" max="4371" width="20.7109375" style="275" customWidth="1"/>
    <col min="4372" max="4608" width="12" style="275"/>
    <col min="4609" max="4609" width="42.7109375" style="275" customWidth="1"/>
    <col min="4610" max="4610" width="0" style="275" hidden="1" customWidth="1"/>
    <col min="4611" max="4611" width="12" style="275"/>
    <col min="4612" max="4612" width="17" style="275" customWidth="1"/>
    <col min="4613" max="4613" width="0" style="275" hidden="1" customWidth="1"/>
    <col min="4614" max="4614" width="12" style="275"/>
    <col min="4615" max="4615" width="15.85546875" style="275" customWidth="1"/>
    <col min="4616" max="4616" width="0" style="275" hidden="1" customWidth="1"/>
    <col min="4617" max="4617" width="15" style="275" customWidth="1"/>
    <col min="4618" max="4620" width="16.28515625" style="275" customWidth="1"/>
    <col min="4621" max="4621" width="12" style="275"/>
    <col min="4622" max="4622" width="15.7109375" style="275" customWidth="1"/>
    <col min="4623" max="4623" width="0" style="275" hidden="1" customWidth="1"/>
    <col min="4624" max="4625" width="12" style="275"/>
    <col min="4626" max="4626" width="21.42578125" style="275" customWidth="1"/>
    <col min="4627" max="4627" width="20.7109375" style="275" customWidth="1"/>
    <col min="4628" max="4864" width="12" style="275"/>
    <col min="4865" max="4865" width="42.7109375" style="275" customWidth="1"/>
    <col min="4866" max="4866" width="0" style="275" hidden="1" customWidth="1"/>
    <col min="4867" max="4867" width="12" style="275"/>
    <col min="4868" max="4868" width="17" style="275" customWidth="1"/>
    <col min="4869" max="4869" width="0" style="275" hidden="1" customWidth="1"/>
    <col min="4870" max="4870" width="12" style="275"/>
    <col min="4871" max="4871" width="15.85546875" style="275" customWidth="1"/>
    <col min="4872" max="4872" width="0" style="275" hidden="1" customWidth="1"/>
    <col min="4873" max="4873" width="15" style="275" customWidth="1"/>
    <col min="4874" max="4876" width="16.28515625" style="275" customWidth="1"/>
    <col min="4877" max="4877" width="12" style="275"/>
    <col min="4878" max="4878" width="15.7109375" style="275" customWidth="1"/>
    <col min="4879" max="4879" width="0" style="275" hidden="1" customWidth="1"/>
    <col min="4880" max="4881" width="12" style="275"/>
    <col min="4882" max="4882" width="21.42578125" style="275" customWidth="1"/>
    <col min="4883" max="4883" width="20.7109375" style="275" customWidth="1"/>
    <col min="4884" max="5120" width="12" style="275"/>
    <col min="5121" max="5121" width="42.7109375" style="275" customWidth="1"/>
    <col min="5122" max="5122" width="0" style="275" hidden="1" customWidth="1"/>
    <col min="5123" max="5123" width="12" style="275"/>
    <col min="5124" max="5124" width="17" style="275" customWidth="1"/>
    <col min="5125" max="5125" width="0" style="275" hidden="1" customWidth="1"/>
    <col min="5126" max="5126" width="12" style="275"/>
    <col min="5127" max="5127" width="15.85546875" style="275" customWidth="1"/>
    <col min="5128" max="5128" width="0" style="275" hidden="1" customWidth="1"/>
    <col min="5129" max="5129" width="15" style="275" customWidth="1"/>
    <col min="5130" max="5132" width="16.28515625" style="275" customWidth="1"/>
    <col min="5133" max="5133" width="12" style="275"/>
    <col min="5134" max="5134" width="15.7109375" style="275" customWidth="1"/>
    <col min="5135" max="5135" width="0" style="275" hidden="1" customWidth="1"/>
    <col min="5136" max="5137" width="12" style="275"/>
    <col min="5138" max="5138" width="21.42578125" style="275" customWidth="1"/>
    <col min="5139" max="5139" width="20.7109375" style="275" customWidth="1"/>
    <col min="5140" max="5376" width="12" style="275"/>
    <col min="5377" max="5377" width="42.7109375" style="275" customWidth="1"/>
    <col min="5378" max="5378" width="0" style="275" hidden="1" customWidth="1"/>
    <col min="5379" max="5379" width="12" style="275"/>
    <col min="5380" max="5380" width="17" style="275" customWidth="1"/>
    <col min="5381" max="5381" width="0" style="275" hidden="1" customWidth="1"/>
    <col min="5382" max="5382" width="12" style="275"/>
    <col min="5383" max="5383" width="15.85546875" style="275" customWidth="1"/>
    <col min="5384" max="5384" width="0" style="275" hidden="1" customWidth="1"/>
    <col min="5385" max="5385" width="15" style="275" customWidth="1"/>
    <col min="5386" max="5388" width="16.28515625" style="275" customWidth="1"/>
    <col min="5389" max="5389" width="12" style="275"/>
    <col min="5390" max="5390" width="15.7109375" style="275" customWidth="1"/>
    <col min="5391" max="5391" width="0" style="275" hidden="1" customWidth="1"/>
    <col min="5392" max="5393" width="12" style="275"/>
    <col min="5394" max="5394" width="21.42578125" style="275" customWidth="1"/>
    <col min="5395" max="5395" width="20.7109375" style="275" customWidth="1"/>
    <col min="5396" max="5632" width="12" style="275"/>
    <col min="5633" max="5633" width="42.7109375" style="275" customWidth="1"/>
    <col min="5634" max="5634" width="0" style="275" hidden="1" customWidth="1"/>
    <col min="5635" max="5635" width="12" style="275"/>
    <col min="5636" max="5636" width="17" style="275" customWidth="1"/>
    <col min="5637" max="5637" width="0" style="275" hidden="1" customWidth="1"/>
    <col min="5638" max="5638" width="12" style="275"/>
    <col min="5639" max="5639" width="15.85546875" style="275" customWidth="1"/>
    <col min="5640" max="5640" width="0" style="275" hidden="1" customWidth="1"/>
    <col min="5641" max="5641" width="15" style="275" customWidth="1"/>
    <col min="5642" max="5644" width="16.28515625" style="275" customWidth="1"/>
    <col min="5645" max="5645" width="12" style="275"/>
    <col min="5646" max="5646" width="15.7109375" style="275" customWidth="1"/>
    <col min="5647" max="5647" width="0" style="275" hidden="1" customWidth="1"/>
    <col min="5648" max="5649" width="12" style="275"/>
    <col min="5650" max="5650" width="21.42578125" style="275" customWidth="1"/>
    <col min="5651" max="5651" width="20.7109375" style="275" customWidth="1"/>
    <col min="5652" max="5888" width="12" style="275"/>
    <col min="5889" max="5889" width="42.7109375" style="275" customWidth="1"/>
    <col min="5890" max="5890" width="0" style="275" hidden="1" customWidth="1"/>
    <col min="5891" max="5891" width="12" style="275"/>
    <col min="5892" max="5892" width="17" style="275" customWidth="1"/>
    <col min="5893" max="5893" width="0" style="275" hidden="1" customWidth="1"/>
    <col min="5894" max="5894" width="12" style="275"/>
    <col min="5895" max="5895" width="15.85546875" style="275" customWidth="1"/>
    <col min="5896" max="5896" width="0" style="275" hidden="1" customWidth="1"/>
    <col min="5897" max="5897" width="15" style="275" customWidth="1"/>
    <col min="5898" max="5900" width="16.28515625" style="275" customWidth="1"/>
    <col min="5901" max="5901" width="12" style="275"/>
    <col min="5902" max="5902" width="15.7109375" style="275" customWidth="1"/>
    <col min="5903" max="5903" width="0" style="275" hidden="1" customWidth="1"/>
    <col min="5904" max="5905" width="12" style="275"/>
    <col min="5906" max="5906" width="21.42578125" style="275" customWidth="1"/>
    <col min="5907" max="5907" width="20.7109375" style="275" customWidth="1"/>
    <col min="5908" max="6144" width="12" style="275"/>
    <col min="6145" max="6145" width="42.7109375" style="275" customWidth="1"/>
    <col min="6146" max="6146" width="0" style="275" hidden="1" customWidth="1"/>
    <col min="6147" max="6147" width="12" style="275"/>
    <col min="6148" max="6148" width="17" style="275" customWidth="1"/>
    <col min="6149" max="6149" width="0" style="275" hidden="1" customWidth="1"/>
    <col min="6150" max="6150" width="12" style="275"/>
    <col min="6151" max="6151" width="15.85546875" style="275" customWidth="1"/>
    <col min="6152" max="6152" width="0" style="275" hidden="1" customWidth="1"/>
    <col min="6153" max="6153" width="15" style="275" customWidth="1"/>
    <col min="6154" max="6156" width="16.28515625" style="275" customWidth="1"/>
    <col min="6157" max="6157" width="12" style="275"/>
    <col min="6158" max="6158" width="15.7109375" style="275" customWidth="1"/>
    <col min="6159" max="6159" width="0" style="275" hidden="1" customWidth="1"/>
    <col min="6160" max="6161" width="12" style="275"/>
    <col min="6162" max="6162" width="21.42578125" style="275" customWidth="1"/>
    <col min="6163" max="6163" width="20.7109375" style="275" customWidth="1"/>
    <col min="6164" max="6400" width="12" style="275"/>
    <col min="6401" max="6401" width="42.7109375" style="275" customWidth="1"/>
    <col min="6402" max="6402" width="0" style="275" hidden="1" customWidth="1"/>
    <col min="6403" max="6403" width="12" style="275"/>
    <col min="6404" max="6404" width="17" style="275" customWidth="1"/>
    <col min="6405" max="6405" width="0" style="275" hidden="1" customWidth="1"/>
    <col min="6406" max="6406" width="12" style="275"/>
    <col min="6407" max="6407" width="15.85546875" style="275" customWidth="1"/>
    <col min="6408" max="6408" width="0" style="275" hidden="1" customWidth="1"/>
    <col min="6409" max="6409" width="15" style="275" customWidth="1"/>
    <col min="6410" max="6412" width="16.28515625" style="275" customWidth="1"/>
    <col min="6413" max="6413" width="12" style="275"/>
    <col min="6414" max="6414" width="15.7109375" style="275" customWidth="1"/>
    <col min="6415" max="6415" width="0" style="275" hidden="1" customWidth="1"/>
    <col min="6416" max="6417" width="12" style="275"/>
    <col min="6418" max="6418" width="21.42578125" style="275" customWidth="1"/>
    <col min="6419" max="6419" width="20.7109375" style="275" customWidth="1"/>
    <col min="6420" max="6656" width="12" style="275"/>
    <col min="6657" max="6657" width="42.7109375" style="275" customWidth="1"/>
    <col min="6658" max="6658" width="0" style="275" hidden="1" customWidth="1"/>
    <col min="6659" max="6659" width="12" style="275"/>
    <col min="6660" max="6660" width="17" style="275" customWidth="1"/>
    <col min="6661" max="6661" width="0" style="275" hidden="1" customWidth="1"/>
    <col min="6662" max="6662" width="12" style="275"/>
    <col min="6663" max="6663" width="15.85546875" style="275" customWidth="1"/>
    <col min="6664" max="6664" width="0" style="275" hidden="1" customWidth="1"/>
    <col min="6665" max="6665" width="15" style="275" customWidth="1"/>
    <col min="6666" max="6668" width="16.28515625" style="275" customWidth="1"/>
    <col min="6669" max="6669" width="12" style="275"/>
    <col min="6670" max="6670" width="15.7109375" style="275" customWidth="1"/>
    <col min="6671" max="6671" width="0" style="275" hidden="1" customWidth="1"/>
    <col min="6672" max="6673" width="12" style="275"/>
    <col min="6674" max="6674" width="21.42578125" style="275" customWidth="1"/>
    <col min="6675" max="6675" width="20.7109375" style="275" customWidth="1"/>
    <col min="6676" max="6912" width="12" style="275"/>
    <col min="6913" max="6913" width="42.7109375" style="275" customWidth="1"/>
    <col min="6914" max="6914" width="0" style="275" hidden="1" customWidth="1"/>
    <col min="6915" max="6915" width="12" style="275"/>
    <col min="6916" max="6916" width="17" style="275" customWidth="1"/>
    <col min="6917" max="6917" width="0" style="275" hidden="1" customWidth="1"/>
    <col min="6918" max="6918" width="12" style="275"/>
    <col min="6919" max="6919" width="15.85546875" style="275" customWidth="1"/>
    <col min="6920" max="6920" width="0" style="275" hidden="1" customWidth="1"/>
    <col min="6921" max="6921" width="15" style="275" customWidth="1"/>
    <col min="6922" max="6924" width="16.28515625" style="275" customWidth="1"/>
    <col min="6925" max="6925" width="12" style="275"/>
    <col min="6926" max="6926" width="15.7109375" style="275" customWidth="1"/>
    <col min="6927" max="6927" width="0" style="275" hidden="1" customWidth="1"/>
    <col min="6928" max="6929" width="12" style="275"/>
    <col min="6930" max="6930" width="21.42578125" style="275" customWidth="1"/>
    <col min="6931" max="6931" width="20.7109375" style="275" customWidth="1"/>
    <col min="6932" max="7168" width="12" style="275"/>
    <col min="7169" max="7169" width="42.7109375" style="275" customWidth="1"/>
    <col min="7170" max="7170" width="0" style="275" hidden="1" customWidth="1"/>
    <col min="7171" max="7171" width="12" style="275"/>
    <col min="7172" max="7172" width="17" style="275" customWidth="1"/>
    <col min="7173" max="7173" width="0" style="275" hidden="1" customWidth="1"/>
    <col min="7174" max="7174" width="12" style="275"/>
    <col min="7175" max="7175" width="15.85546875" style="275" customWidth="1"/>
    <col min="7176" max="7176" width="0" style="275" hidden="1" customWidth="1"/>
    <col min="7177" max="7177" width="15" style="275" customWidth="1"/>
    <col min="7178" max="7180" width="16.28515625" style="275" customWidth="1"/>
    <col min="7181" max="7181" width="12" style="275"/>
    <col min="7182" max="7182" width="15.7109375" style="275" customWidth="1"/>
    <col min="7183" max="7183" width="0" style="275" hidden="1" customWidth="1"/>
    <col min="7184" max="7185" width="12" style="275"/>
    <col min="7186" max="7186" width="21.42578125" style="275" customWidth="1"/>
    <col min="7187" max="7187" width="20.7109375" style="275" customWidth="1"/>
    <col min="7188" max="7424" width="12" style="275"/>
    <col min="7425" max="7425" width="42.7109375" style="275" customWidth="1"/>
    <col min="7426" max="7426" width="0" style="275" hidden="1" customWidth="1"/>
    <col min="7427" max="7427" width="12" style="275"/>
    <col min="7428" max="7428" width="17" style="275" customWidth="1"/>
    <col min="7429" max="7429" width="0" style="275" hidden="1" customWidth="1"/>
    <col min="7430" max="7430" width="12" style="275"/>
    <col min="7431" max="7431" width="15.85546875" style="275" customWidth="1"/>
    <col min="7432" max="7432" width="0" style="275" hidden="1" customWidth="1"/>
    <col min="7433" max="7433" width="15" style="275" customWidth="1"/>
    <col min="7434" max="7436" width="16.28515625" style="275" customWidth="1"/>
    <col min="7437" max="7437" width="12" style="275"/>
    <col min="7438" max="7438" width="15.7109375" style="275" customWidth="1"/>
    <col min="7439" max="7439" width="0" style="275" hidden="1" customWidth="1"/>
    <col min="7440" max="7441" width="12" style="275"/>
    <col min="7442" max="7442" width="21.42578125" style="275" customWidth="1"/>
    <col min="7443" max="7443" width="20.7109375" style="275" customWidth="1"/>
    <col min="7444" max="7680" width="12" style="275"/>
    <col min="7681" max="7681" width="42.7109375" style="275" customWidth="1"/>
    <col min="7682" max="7682" width="0" style="275" hidden="1" customWidth="1"/>
    <col min="7683" max="7683" width="12" style="275"/>
    <col min="7684" max="7684" width="17" style="275" customWidth="1"/>
    <col min="7685" max="7685" width="0" style="275" hidden="1" customWidth="1"/>
    <col min="7686" max="7686" width="12" style="275"/>
    <col min="7687" max="7687" width="15.85546875" style="275" customWidth="1"/>
    <col min="7688" max="7688" width="0" style="275" hidden="1" customWidth="1"/>
    <col min="7689" max="7689" width="15" style="275" customWidth="1"/>
    <col min="7690" max="7692" width="16.28515625" style="275" customWidth="1"/>
    <col min="7693" max="7693" width="12" style="275"/>
    <col min="7694" max="7694" width="15.7109375" style="275" customWidth="1"/>
    <col min="7695" max="7695" width="0" style="275" hidden="1" customWidth="1"/>
    <col min="7696" max="7697" width="12" style="275"/>
    <col min="7698" max="7698" width="21.42578125" style="275" customWidth="1"/>
    <col min="7699" max="7699" width="20.7109375" style="275" customWidth="1"/>
    <col min="7700" max="7936" width="12" style="275"/>
    <col min="7937" max="7937" width="42.7109375" style="275" customWidth="1"/>
    <col min="7938" max="7938" width="0" style="275" hidden="1" customWidth="1"/>
    <col min="7939" max="7939" width="12" style="275"/>
    <col min="7940" max="7940" width="17" style="275" customWidth="1"/>
    <col min="7941" max="7941" width="0" style="275" hidden="1" customWidth="1"/>
    <col min="7942" max="7942" width="12" style="275"/>
    <col min="7943" max="7943" width="15.85546875" style="275" customWidth="1"/>
    <col min="7944" max="7944" width="0" style="275" hidden="1" customWidth="1"/>
    <col min="7945" max="7945" width="15" style="275" customWidth="1"/>
    <col min="7946" max="7948" width="16.28515625" style="275" customWidth="1"/>
    <col min="7949" max="7949" width="12" style="275"/>
    <col min="7950" max="7950" width="15.7109375" style="275" customWidth="1"/>
    <col min="7951" max="7951" width="0" style="275" hidden="1" customWidth="1"/>
    <col min="7952" max="7953" width="12" style="275"/>
    <col min="7954" max="7954" width="21.42578125" style="275" customWidth="1"/>
    <col min="7955" max="7955" width="20.7109375" style="275" customWidth="1"/>
    <col min="7956" max="8192" width="12" style="275"/>
    <col min="8193" max="8193" width="42.7109375" style="275" customWidth="1"/>
    <col min="8194" max="8194" width="0" style="275" hidden="1" customWidth="1"/>
    <col min="8195" max="8195" width="12" style="275"/>
    <col min="8196" max="8196" width="17" style="275" customWidth="1"/>
    <col min="8197" max="8197" width="0" style="275" hidden="1" customWidth="1"/>
    <col min="8198" max="8198" width="12" style="275"/>
    <col min="8199" max="8199" width="15.85546875" style="275" customWidth="1"/>
    <col min="8200" max="8200" width="0" style="275" hidden="1" customWidth="1"/>
    <col min="8201" max="8201" width="15" style="275" customWidth="1"/>
    <col min="8202" max="8204" width="16.28515625" style="275" customWidth="1"/>
    <col min="8205" max="8205" width="12" style="275"/>
    <col min="8206" max="8206" width="15.7109375" style="275" customWidth="1"/>
    <col min="8207" max="8207" width="0" style="275" hidden="1" customWidth="1"/>
    <col min="8208" max="8209" width="12" style="275"/>
    <col min="8210" max="8210" width="21.42578125" style="275" customWidth="1"/>
    <col min="8211" max="8211" width="20.7109375" style="275" customWidth="1"/>
    <col min="8212" max="8448" width="12" style="275"/>
    <col min="8449" max="8449" width="42.7109375" style="275" customWidth="1"/>
    <col min="8450" max="8450" width="0" style="275" hidden="1" customWidth="1"/>
    <col min="8451" max="8451" width="12" style="275"/>
    <col min="8452" max="8452" width="17" style="275" customWidth="1"/>
    <col min="8453" max="8453" width="0" style="275" hidden="1" customWidth="1"/>
    <col min="8454" max="8454" width="12" style="275"/>
    <col min="8455" max="8455" width="15.85546875" style="275" customWidth="1"/>
    <col min="8456" max="8456" width="0" style="275" hidden="1" customWidth="1"/>
    <col min="8457" max="8457" width="15" style="275" customWidth="1"/>
    <col min="8458" max="8460" width="16.28515625" style="275" customWidth="1"/>
    <col min="8461" max="8461" width="12" style="275"/>
    <col min="8462" max="8462" width="15.7109375" style="275" customWidth="1"/>
    <col min="8463" max="8463" width="0" style="275" hidden="1" customWidth="1"/>
    <col min="8464" max="8465" width="12" style="275"/>
    <col min="8466" max="8466" width="21.42578125" style="275" customWidth="1"/>
    <col min="8467" max="8467" width="20.7109375" style="275" customWidth="1"/>
    <col min="8468" max="8704" width="12" style="275"/>
    <col min="8705" max="8705" width="42.7109375" style="275" customWidth="1"/>
    <col min="8706" max="8706" width="0" style="275" hidden="1" customWidth="1"/>
    <col min="8707" max="8707" width="12" style="275"/>
    <col min="8708" max="8708" width="17" style="275" customWidth="1"/>
    <col min="8709" max="8709" width="0" style="275" hidden="1" customWidth="1"/>
    <col min="8710" max="8710" width="12" style="275"/>
    <col min="8711" max="8711" width="15.85546875" style="275" customWidth="1"/>
    <col min="8712" max="8712" width="0" style="275" hidden="1" customWidth="1"/>
    <col min="8713" max="8713" width="15" style="275" customWidth="1"/>
    <col min="8714" max="8716" width="16.28515625" style="275" customWidth="1"/>
    <col min="8717" max="8717" width="12" style="275"/>
    <col min="8718" max="8718" width="15.7109375" style="275" customWidth="1"/>
    <col min="8719" max="8719" width="0" style="275" hidden="1" customWidth="1"/>
    <col min="8720" max="8721" width="12" style="275"/>
    <col min="8722" max="8722" width="21.42578125" style="275" customWidth="1"/>
    <col min="8723" max="8723" width="20.7109375" style="275" customWidth="1"/>
    <col min="8724" max="8960" width="12" style="275"/>
    <col min="8961" max="8961" width="42.7109375" style="275" customWidth="1"/>
    <col min="8962" max="8962" width="0" style="275" hidden="1" customWidth="1"/>
    <col min="8963" max="8963" width="12" style="275"/>
    <col min="8964" max="8964" width="17" style="275" customWidth="1"/>
    <col min="8965" max="8965" width="0" style="275" hidden="1" customWidth="1"/>
    <col min="8966" max="8966" width="12" style="275"/>
    <col min="8967" max="8967" width="15.85546875" style="275" customWidth="1"/>
    <col min="8968" max="8968" width="0" style="275" hidden="1" customWidth="1"/>
    <col min="8969" max="8969" width="15" style="275" customWidth="1"/>
    <col min="8970" max="8972" width="16.28515625" style="275" customWidth="1"/>
    <col min="8973" max="8973" width="12" style="275"/>
    <col min="8974" max="8974" width="15.7109375" style="275" customWidth="1"/>
    <col min="8975" max="8975" width="0" style="275" hidden="1" customWidth="1"/>
    <col min="8976" max="8977" width="12" style="275"/>
    <col min="8978" max="8978" width="21.42578125" style="275" customWidth="1"/>
    <col min="8979" max="8979" width="20.7109375" style="275" customWidth="1"/>
    <col min="8980" max="9216" width="12" style="275"/>
    <col min="9217" max="9217" width="42.7109375" style="275" customWidth="1"/>
    <col min="9218" max="9218" width="0" style="275" hidden="1" customWidth="1"/>
    <col min="9219" max="9219" width="12" style="275"/>
    <col min="9220" max="9220" width="17" style="275" customWidth="1"/>
    <col min="9221" max="9221" width="0" style="275" hidden="1" customWidth="1"/>
    <col min="9222" max="9222" width="12" style="275"/>
    <col min="9223" max="9223" width="15.85546875" style="275" customWidth="1"/>
    <col min="9224" max="9224" width="0" style="275" hidden="1" customWidth="1"/>
    <col min="9225" max="9225" width="15" style="275" customWidth="1"/>
    <col min="9226" max="9228" width="16.28515625" style="275" customWidth="1"/>
    <col min="9229" max="9229" width="12" style="275"/>
    <col min="9230" max="9230" width="15.7109375" style="275" customWidth="1"/>
    <col min="9231" max="9231" width="0" style="275" hidden="1" customWidth="1"/>
    <col min="9232" max="9233" width="12" style="275"/>
    <col min="9234" max="9234" width="21.42578125" style="275" customWidth="1"/>
    <col min="9235" max="9235" width="20.7109375" style="275" customWidth="1"/>
    <col min="9236" max="9472" width="12" style="275"/>
    <col min="9473" max="9473" width="42.7109375" style="275" customWidth="1"/>
    <col min="9474" max="9474" width="0" style="275" hidden="1" customWidth="1"/>
    <col min="9475" max="9475" width="12" style="275"/>
    <col min="9476" max="9476" width="17" style="275" customWidth="1"/>
    <col min="9477" max="9477" width="0" style="275" hidden="1" customWidth="1"/>
    <col min="9478" max="9478" width="12" style="275"/>
    <col min="9479" max="9479" width="15.85546875" style="275" customWidth="1"/>
    <col min="9480" max="9480" width="0" style="275" hidden="1" customWidth="1"/>
    <col min="9481" max="9481" width="15" style="275" customWidth="1"/>
    <col min="9482" max="9484" width="16.28515625" style="275" customWidth="1"/>
    <col min="9485" max="9485" width="12" style="275"/>
    <col min="9486" max="9486" width="15.7109375" style="275" customWidth="1"/>
    <col min="9487" max="9487" width="0" style="275" hidden="1" customWidth="1"/>
    <col min="9488" max="9489" width="12" style="275"/>
    <col min="9490" max="9490" width="21.42578125" style="275" customWidth="1"/>
    <col min="9491" max="9491" width="20.7109375" style="275" customWidth="1"/>
    <col min="9492" max="9728" width="12" style="275"/>
    <col min="9729" max="9729" width="42.7109375" style="275" customWidth="1"/>
    <col min="9730" max="9730" width="0" style="275" hidden="1" customWidth="1"/>
    <col min="9731" max="9731" width="12" style="275"/>
    <col min="9732" max="9732" width="17" style="275" customWidth="1"/>
    <col min="9733" max="9733" width="0" style="275" hidden="1" customWidth="1"/>
    <col min="9734" max="9734" width="12" style="275"/>
    <col min="9735" max="9735" width="15.85546875" style="275" customWidth="1"/>
    <col min="9736" max="9736" width="0" style="275" hidden="1" customWidth="1"/>
    <col min="9737" max="9737" width="15" style="275" customWidth="1"/>
    <col min="9738" max="9740" width="16.28515625" style="275" customWidth="1"/>
    <col min="9741" max="9741" width="12" style="275"/>
    <col min="9742" max="9742" width="15.7109375" style="275" customWidth="1"/>
    <col min="9743" max="9743" width="0" style="275" hidden="1" customWidth="1"/>
    <col min="9744" max="9745" width="12" style="275"/>
    <col min="9746" max="9746" width="21.42578125" style="275" customWidth="1"/>
    <col min="9747" max="9747" width="20.7109375" style="275" customWidth="1"/>
    <col min="9748" max="9984" width="12" style="275"/>
    <col min="9985" max="9985" width="42.7109375" style="275" customWidth="1"/>
    <col min="9986" max="9986" width="0" style="275" hidden="1" customWidth="1"/>
    <col min="9987" max="9987" width="12" style="275"/>
    <col min="9988" max="9988" width="17" style="275" customWidth="1"/>
    <col min="9989" max="9989" width="0" style="275" hidden="1" customWidth="1"/>
    <col min="9990" max="9990" width="12" style="275"/>
    <col min="9991" max="9991" width="15.85546875" style="275" customWidth="1"/>
    <col min="9992" max="9992" width="0" style="275" hidden="1" customWidth="1"/>
    <col min="9993" max="9993" width="15" style="275" customWidth="1"/>
    <col min="9994" max="9996" width="16.28515625" style="275" customWidth="1"/>
    <col min="9997" max="9997" width="12" style="275"/>
    <col min="9998" max="9998" width="15.7109375" style="275" customWidth="1"/>
    <col min="9999" max="9999" width="0" style="275" hidden="1" customWidth="1"/>
    <col min="10000" max="10001" width="12" style="275"/>
    <col min="10002" max="10002" width="21.42578125" style="275" customWidth="1"/>
    <col min="10003" max="10003" width="20.7109375" style="275" customWidth="1"/>
    <col min="10004" max="10240" width="12" style="275"/>
    <col min="10241" max="10241" width="42.7109375" style="275" customWidth="1"/>
    <col min="10242" max="10242" width="0" style="275" hidden="1" customWidth="1"/>
    <col min="10243" max="10243" width="12" style="275"/>
    <col min="10244" max="10244" width="17" style="275" customWidth="1"/>
    <col min="10245" max="10245" width="0" style="275" hidden="1" customWidth="1"/>
    <col min="10246" max="10246" width="12" style="275"/>
    <col min="10247" max="10247" width="15.85546875" style="275" customWidth="1"/>
    <col min="10248" max="10248" width="0" style="275" hidden="1" customWidth="1"/>
    <col min="10249" max="10249" width="15" style="275" customWidth="1"/>
    <col min="10250" max="10252" width="16.28515625" style="275" customWidth="1"/>
    <col min="10253" max="10253" width="12" style="275"/>
    <col min="10254" max="10254" width="15.7109375" style="275" customWidth="1"/>
    <col min="10255" max="10255" width="0" style="275" hidden="1" customWidth="1"/>
    <col min="10256" max="10257" width="12" style="275"/>
    <col min="10258" max="10258" width="21.42578125" style="275" customWidth="1"/>
    <col min="10259" max="10259" width="20.7109375" style="275" customWidth="1"/>
    <col min="10260" max="10496" width="12" style="275"/>
    <col min="10497" max="10497" width="42.7109375" style="275" customWidth="1"/>
    <col min="10498" max="10498" width="0" style="275" hidden="1" customWidth="1"/>
    <col min="10499" max="10499" width="12" style="275"/>
    <col min="10500" max="10500" width="17" style="275" customWidth="1"/>
    <col min="10501" max="10501" width="0" style="275" hidden="1" customWidth="1"/>
    <col min="10502" max="10502" width="12" style="275"/>
    <col min="10503" max="10503" width="15.85546875" style="275" customWidth="1"/>
    <col min="10504" max="10504" width="0" style="275" hidden="1" customWidth="1"/>
    <col min="10505" max="10505" width="15" style="275" customWidth="1"/>
    <col min="10506" max="10508" width="16.28515625" style="275" customWidth="1"/>
    <col min="10509" max="10509" width="12" style="275"/>
    <col min="10510" max="10510" width="15.7109375" style="275" customWidth="1"/>
    <col min="10511" max="10511" width="0" style="275" hidden="1" customWidth="1"/>
    <col min="10512" max="10513" width="12" style="275"/>
    <col min="10514" max="10514" width="21.42578125" style="275" customWidth="1"/>
    <col min="10515" max="10515" width="20.7109375" style="275" customWidth="1"/>
    <col min="10516" max="10752" width="12" style="275"/>
    <col min="10753" max="10753" width="42.7109375" style="275" customWidth="1"/>
    <col min="10754" max="10754" width="0" style="275" hidden="1" customWidth="1"/>
    <col min="10755" max="10755" width="12" style="275"/>
    <col min="10756" max="10756" width="17" style="275" customWidth="1"/>
    <col min="10757" max="10757" width="0" style="275" hidden="1" customWidth="1"/>
    <col min="10758" max="10758" width="12" style="275"/>
    <col min="10759" max="10759" width="15.85546875" style="275" customWidth="1"/>
    <col min="10760" max="10760" width="0" style="275" hidden="1" customWidth="1"/>
    <col min="10761" max="10761" width="15" style="275" customWidth="1"/>
    <col min="10762" max="10764" width="16.28515625" style="275" customWidth="1"/>
    <col min="10765" max="10765" width="12" style="275"/>
    <col min="10766" max="10766" width="15.7109375" style="275" customWidth="1"/>
    <col min="10767" max="10767" width="0" style="275" hidden="1" customWidth="1"/>
    <col min="10768" max="10769" width="12" style="275"/>
    <col min="10770" max="10770" width="21.42578125" style="275" customWidth="1"/>
    <col min="10771" max="10771" width="20.7109375" style="275" customWidth="1"/>
    <col min="10772" max="11008" width="12" style="275"/>
    <col min="11009" max="11009" width="42.7109375" style="275" customWidth="1"/>
    <col min="11010" max="11010" width="0" style="275" hidden="1" customWidth="1"/>
    <col min="11011" max="11011" width="12" style="275"/>
    <col min="11012" max="11012" width="17" style="275" customWidth="1"/>
    <col min="11013" max="11013" width="0" style="275" hidden="1" customWidth="1"/>
    <col min="11014" max="11014" width="12" style="275"/>
    <col min="11015" max="11015" width="15.85546875" style="275" customWidth="1"/>
    <col min="11016" max="11016" width="0" style="275" hidden="1" customWidth="1"/>
    <col min="11017" max="11017" width="15" style="275" customWidth="1"/>
    <col min="11018" max="11020" width="16.28515625" style="275" customWidth="1"/>
    <col min="11021" max="11021" width="12" style="275"/>
    <col min="11022" max="11022" width="15.7109375" style="275" customWidth="1"/>
    <col min="11023" max="11023" width="0" style="275" hidden="1" customWidth="1"/>
    <col min="11024" max="11025" width="12" style="275"/>
    <col min="11026" max="11026" width="21.42578125" style="275" customWidth="1"/>
    <col min="11027" max="11027" width="20.7109375" style="275" customWidth="1"/>
    <col min="11028" max="11264" width="12" style="275"/>
    <col min="11265" max="11265" width="42.7109375" style="275" customWidth="1"/>
    <col min="11266" max="11266" width="0" style="275" hidden="1" customWidth="1"/>
    <col min="11267" max="11267" width="12" style="275"/>
    <col min="11268" max="11268" width="17" style="275" customWidth="1"/>
    <col min="11269" max="11269" width="0" style="275" hidden="1" customWidth="1"/>
    <col min="11270" max="11270" width="12" style="275"/>
    <col min="11271" max="11271" width="15.85546875" style="275" customWidth="1"/>
    <col min="11272" max="11272" width="0" style="275" hidden="1" customWidth="1"/>
    <col min="11273" max="11273" width="15" style="275" customWidth="1"/>
    <col min="11274" max="11276" width="16.28515625" style="275" customWidth="1"/>
    <col min="11277" max="11277" width="12" style="275"/>
    <col min="11278" max="11278" width="15.7109375" style="275" customWidth="1"/>
    <col min="11279" max="11279" width="0" style="275" hidden="1" customWidth="1"/>
    <col min="11280" max="11281" width="12" style="275"/>
    <col min="11282" max="11282" width="21.42578125" style="275" customWidth="1"/>
    <col min="11283" max="11283" width="20.7109375" style="275" customWidth="1"/>
    <col min="11284" max="11520" width="12" style="275"/>
    <col min="11521" max="11521" width="42.7109375" style="275" customWidth="1"/>
    <col min="11522" max="11522" width="0" style="275" hidden="1" customWidth="1"/>
    <col min="11523" max="11523" width="12" style="275"/>
    <col min="11524" max="11524" width="17" style="275" customWidth="1"/>
    <col min="11525" max="11525" width="0" style="275" hidden="1" customWidth="1"/>
    <col min="11526" max="11526" width="12" style="275"/>
    <col min="11527" max="11527" width="15.85546875" style="275" customWidth="1"/>
    <col min="11528" max="11528" width="0" style="275" hidden="1" customWidth="1"/>
    <col min="11529" max="11529" width="15" style="275" customWidth="1"/>
    <col min="11530" max="11532" width="16.28515625" style="275" customWidth="1"/>
    <col min="11533" max="11533" width="12" style="275"/>
    <col min="11534" max="11534" width="15.7109375" style="275" customWidth="1"/>
    <col min="11535" max="11535" width="0" style="275" hidden="1" customWidth="1"/>
    <col min="11536" max="11537" width="12" style="275"/>
    <col min="11538" max="11538" width="21.42578125" style="275" customWidth="1"/>
    <col min="11539" max="11539" width="20.7109375" style="275" customWidth="1"/>
    <col min="11540" max="11776" width="12" style="275"/>
    <col min="11777" max="11777" width="42.7109375" style="275" customWidth="1"/>
    <col min="11778" max="11778" width="0" style="275" hidden="1" customWidth="1"/>
    <col min="11779" max="11779" width="12" style="275"/>
    <col min="11780" max="11780" width="17" style="275" customWidth="1"/>
    <col min="11781" max="11781" width="0" style="275" hidden="1" customWidth="1"/>
    <col min="11782" max="11782" width="12" style="275"/>
    <col min="11783" max="11783" width="15.85546875" style="275" customWidth="1"/>
    <col min="11784" max="11784" width="0" style="275" hidden="1" customWidth="1"/>
    <col min="11785" max="11785" width="15" style="275" customWidth="1"/>
    <col min="11786" max="11788" width="16.28515625" style="275" customWidth="1"/>
    <col min="11789" max="11789" width="12" style="275"/>
    <col min="11790" max="11790" width="15.7109375" style="275" customWidth="1"/>
    <col min="11791" max="11791" width="0" style="275" hidden="1" customWidth="1"/>
    <col min="11792" max="11793" width="12" style="275"/>
    <col min="11794" max="11794" width="21.42578125" style="275" customWidth="1"/>
    <col min="11795" max="11795" width="20.7109375" style="275" customWidth="1"/>
    <col min="11796" max="12032" width="12" style="275"/>
    <col min="12033" max="12033" width="42.7109375" style="275" customWidth="1"/>
    <col min="12034" max="12034" width="0" style="275" hidden="1" customWidth="1"/>
    <col min="12035" max="12035" width="12" style="275"/>
    <col min="12036" max="12036" width="17" style="275" customWidth="1"/>
    <col min="12037" max="12037" width="0" style="275" hidden="1" customWidth="1"/>
    <col min="12038" max="12038" width="12" style="275"/>
    <col min="12039" max="12039" width="15.85546875" style="275" customWidth="1"/>
    <col min="12040" max="12040" width="0" style="275" hidden="1" customWidth="1"/>
    <col min="12041" max="12041" width="15" style="275" customWidth="1"/>
    <col min="12042" max="12044" width="16.28515625" style="275" customWidth="1"/>
    <col min="12045" max="12045" width="12" style="275"/>
    <col min="12046" max="12046" width="15.7109375" style="275" customWidth="1"/>
    <col min="12047" max="12047" width="0" style="275" hidden="1" customWidth="1"/>
    <col min="12048" max="12049" width="12" style="275"/>
    <col min="12050" max="12050" width="21.42578125" style="275" customWidth="1"/>
    <col min="12051" max="12051" width="20.7109375" style="275" customWidth="1"/>
    <col min="12052" max="12288" width="12" style="275"/>
    <col min="12289" max="12289" width="42.7109375" style="275" customWidth="1"/>
    <col min="12290" max="12290" width="0" style="275" hidden="1" customWidth="1"/>
    <col min="12291" max="12291" width="12" style="275"/>
    <col min="12292" max="12292" width="17" style="275" customWidth="1"/>
    <col min="12293" max="12293" width="0" style="275" hidden="1" customWidth="1"/>
    <col min="12294" max="12294" width="12" style="275"/>
    <col min="12295" max="12295" width="15.85546875" style="275" customWidth="1"/>
    <col min="12296" max="12296" width="0" style="275" hidden="1" customWidth="1"/>
    <col min="12297" max="12297" width="15" style="275" customWidth="1"/>
    <col min="12298" max="12300" width="16.28515625" style="275" customWidth="1"/>
    <col min="12301" max="12301" width="12" style="275"/>
    <col min="12302" max="12302" width="15.7109375" style="275" customWidth="1"/>
    <col min="12303" max="12303" width="0" style="275" hidden="1" customWidth="1"/>
    <col min="12304" max="12305" width="12" style="275"/>
    <col min="12306" max="12306" width="21.42578125" style="275" customWidth="1"/>
    <col min="12307" max="12307" width="20.7109375" style="275" customWidth="1"/>
    <col min="12308" max="12544" width="12" style="275"/>
    <col min="12545" max="12545" width="42.7109375" style="275" customWidth="1"/>
    <col min="12546" max="12546" width="0" style="275" hidden="1" customWidth="1"/>
    <col min="12547" max="12547" width="12" style="275"/>
    <col min="12548" max="12548" width="17" style="275" customWidth="1"/>
    <col min="12549" max="12549" width="0" style="275" hidden="1" customWidth="1"/>
    <col min="12550" max="12550" width="12" style="275"/>
    <col min="12551" max="12551" width="15.85546875" style="275" customWidth="1"/>
    <col min="12552" max="12552" width="0" style="275" hidden="1" customWidth="1"/>
    <col min="12553" max="12553" width="15" style="275" customWidth="1"/>
    <col min="12554" max="12556" width="16.28515625" style="275" customWidth="1"/>
    <col min="12557" max="12557" width="12" style="275"/>
    <col min="12558" max="12558" width="15.7109375" style="275" customWidth="1"/>
    <col min="12559" max="12559" width="0" style="275" hidden="1" customWidth="1"/>
    <col min="12560" max="12561" width="12" style="275"/>
    <col min="12562" max="12562" width="21.42578125" style="275" customWidth="1"/>
    <col min="12563" max="12563" width="20.7109375" style="275" customWidth="1"/>
    <col min="12564" max="12800" width="12" style="275"/>
    <col min="12801" max="12801" width="42.7109375" style="275" customWidth="1"/>
    <col min="12802" max="12802" width="0" style="275" hidden="1" customWidth="1"/>
    <col min="12803" max="12803" width="12" style="275"/>
    <col min="12804" max="12804" width="17" style="275" customWidth="1"/>
    <col min="12805" max="12805" width="0" style="275" hidden="1" customWidth="1"/>
    <col min="12806" max="12806" width="12" style="275"/>
    <col min="12807" max="12807" width="15.85546875" style="275" customWidth="1"/>
    <col min="12808" max="12808" width="0" style="275" hidden="1" customWidth="1"/>
    <col min="12809" max="12809" width="15" style="275" customWidth="1"/>
    <col min="12810" max="12812" width="16.28515625" style="275" customWidth="1"/>
    <col min="12813" max="12813" width="12" style="275"/>
    <col min="12814" max="12814" width="15.7109375" style="275" customWidth="1"/>
    <col min="12815" max="12815" width="0" style="275" hidden="1" customWidth="1"/>
    <col min="12816" max="12817" width="12" style="275"/>
    <col min="12818" max="12818" width="21.42578125" style="275" customWidth="1"/>
    <col min="12819" max="12819" width="20.7109375" style="275" customWidth="1"/>
    <col min="12820" max="13056" width="12" style="275"/>
    <col min="13057" max="13057" width="42.7109375" style="275" customWidth="1"/>
    <col min="13058" max="13058" width="0" style="275" hidden="1" customWidth="1"/>
    <col min="13059" max="13059" width="12" style="275"/>
    <col min="13060" max="13060" width="17" style="275" customWidth="1"/>
    <col min="13061" max="13061" width="0" style="275" hidden="1" customWidth="1"/>
    <col min="13062" max="13062" width="12" style="275"/>
    <col min="13063" max="13063" width="15.85546875" style="275" customWidth="1"/>
    <col min="13064" max="13064" width="0" style="275" hidden="1" customWidth="1"/>
    <col min="13065" max="13065" width="15" style="275" customWidth="1"/>
    <col min="13066" max="13068" width="16.28515625" style="275" customWidth="1"/>
    <col min="13069" max="13069" width="12" style="275"/>
    <col min="13070" max="13070" width="15.7109375" style="275" customWidth="1"/>
    <col min="13071" max="13071" width="0" style="275" hidden="1" customWidth="1"/>
    <col min="13072" max="13073" width="12" style="275"/>
    <col min="13074" max="13074" width="21.42578125" style="275" customWidth="1"/>
    <col min="13075" max="13075" width="20.7109375" style="275" customWidth="1"/>
    <col min="13076" max="13312" width="12" style="275"/>
    <col min="13313" max="13313" width="42.7109375" style="275" customWidth="1"/>
    <col min="13314" max="13314" width="0" style="275" hidden="1" customWidth="1"/>
    <col min="13315" max="13315" width="12" style="275"/>
    <col min="13316" max="13316" width="17" style="275" customWidth="1"/>
    <col min="13317" max="13317" width="0" style="275" hidden="1" customWidth="1"/>
    <col min="13318" max="13318" width="12" style="275"/>
    <col min="13319" max="13319" width="15.85546875" style="275" customWidth="1"/>
    <col min="13320" max="13320" width="0" style="275" hidden="1" customWidth="1"/>
    <col min="13321" max="13321" width="15" style="275" customWidth="1"/>
    <col min="13322" max="13324" width="16.28515625" style="275" customWidth="1"/>
    <col min="13325" max="13325" width="12" style="275"/>
    <col min="13326" max="13326" width="15.7109375" style="275" customWidth="1"/>
    <col min="13327" max="13327" width="0" style="275" hidden="1" customWidth="1"/>
    <col min="13328" max="13329" width="12" style="275"/>
    <col min="13330" max="13330" width="21.42578125" style="275" customWidth="1"/>
    <col min="13331" max="13331" width="20.7109375" style="275" customWidth="1"/>
    <col min="13332" max="13568" width="12" style="275"/>
    <col min="13569" max="13569" width="42.7109375" style="275" customWidth="1"/>
    <col min="13570" max="13570" width="0" style="275" hidden="1" customWidth="1"/>
    <col min="13571" max="13571" width="12" style="275"/>
    <col min="13572" max="13572" width="17" style="275" customWidth="1"/>
    <col min="13573" max="13573" width="0" style="275" hidden="1" customWidth="1"/>
    <col min="13574" max="13574" width="12" style="275"/>
    <col min="13575" max="13575" width="15.85546875" style="275" customWidth="1"/>
    <col min="13576" max="13576" width="0" style="275" hidden="1" customWidth="1"/>
    <col min="13577" max="13577" width="15" style="275" customWidth="1"/>
    <col min="13578" max="13580" width="16.28515625" style="275" customWidth="1"/>
    <col min="13581" max="13581" width="12" style="275"/>
    <col min="13582" max="13582" width="15.7109375" style="275" customWidth="1"/>
    <col min="13583" max="13583" width="0" style="275" hidden="1" customWidth="1"/>
    <col min="13584" max="13585" width="12" style="275"/>
    <col min="13586" max="13586" width="21.42578125" style="275" customWidth="1"/>
    <col min="13587" max="13587" width="20.7109375" style="275" customWidth="1"/>
    <col min="13588" max="13824" width="12" style="275"/>
    <col min="13825" max="13825" width="42.7109375" style="275" customWidth="1"/>
    <col min="13826" max="13826" width="0" style="275" hidden="1" customWidth="1"/>
    <col min="13827" max="13827" width="12" style="275"/>
    <col min="13828" max="13828" width="17" style="275" customWidth="1"/>
    <col min="13829" max="13829" width="0" style="275" hidden="1" customWidth="1"/>
    <col min="13830" max="13830" width="12" style="275"/>
    <col min="13831" max="13831" width="15.85546875" style="275" customWidth="1"/>
    <col min="13832" max="13832" width="0" style="275" hidden="1" customWidth="1"/>
    <col min="13833" max="13833" width="15" style="275" customWidth="1"/>
    <col min="13834" max="13836" width="16.28515625" style="275" customWidth="1"/>
    <col min="13837" max="13837" width="12" style="275"/>
    <col min="13838" max="13838" width="15.7109375" style="275" customWidth="1"/>
    <col min="13839" max="13839" width="0" style="275" hidden="1" customWidth="1"/>
    <col min="13840" max="13841" width="12" style="275"/>
    <col min="13842" max="13842" width="21.42578125" style="275" customWidth="1"/>
    <col min="13843" max="13843" width="20.7109375" style="275" customWidth="1"/>
    <col min="13844" max="14080" width="12" style="275"/>
    <col min="14081" max="14081" width="42.7109375" style="275" customWidth="1"/>
    <col min="14082" max="14082" width="0" style="275" hidden="1" customWidth="1"/>
    <col min="14083" max="14083" width="12" style="275"/>
    <col min="14084" max="14084" width="17" style="275" customWidth="1"/>
    <col min="14085" max="14085" width="0" style="275" hidden="1" customWidth="1"/>
    <col min="14086" max="14086" width="12" style="275"/>
    <col min="14087" max="14087" width="15.85546875" style="275" customWidth="1"/>
    <col min="14088" max="14088" width="0" style="275" hidden="1" customWidth="1"/>
    <col min="14089" max="14089" width="15" style="275" customWidth="1"/>
    <col min="14090" max="14092" width="16.28515625" style="275" customWidth="1"/>
    <col min="14093" max="14093" width="12" style="275"/>
    <col min="14094" max="14094" width="15.7109375" style="275" customWidth="1"/>
    <col min="14095" max="14095" width="0" style="275" hidden="1" customWidth="1"/>
    <col min="14096" max="14097" width="12" style="275"/>
    <col min="14098" max="14098" width="21.42578125" style="275" customWidth="1"/>
    <col min="14099" max="14099" width="20.7109375" style="275" customWidth="1"/>
    <col min="14100" max="14336" width="12" style="275"/>
    <col min="14337" max="14337" width="42.7109375" style="275" customWidth="1"/>
    <col min="14338" max="14338" width="0" style="275" hidden="1" customWidth="1"/>
    <col min="14339" max="14339" width="12" style="275"/>
    <col min="14340" max="14340" width="17" style="275" customWidth="1"/>
    <col min="14341" max="14341" width="0" style="275" hidden="1" customWidth="1"/>
    <col min="14342" max="14342" width="12" style="275"/>
    <col min="14343" max="14343" width="15.85546875" style="275" customWidth="1"/>
    <col min="14344" max="14344" width="0" style="275" hidden="1" customWidth="1"/>
    <col min="14345" max="14345" width="15" style="275" customWidth="1"/>
    <col min="14346" max="14348" width="16.28515625" style="275" customWidth="1"/>
    <col min="14349" max="14349" width="12" style="275"/>
    <col min="14350" max="14350" width="15.7109375" style="275" customWidth="1"/>
    <col min="14351" max="14351" width="0" style="275" hidden="1" customWidth="1"/>
    <col min="14352" max="14353" width="12" style="275"/>
    <col min="14354" max="14354" width="21.42578125" style="275" customWidth="1"/>
    <col min="14355" max="14355" width="20.7109375" style="275" customWidth="1"/>
    <col min="14356" max="14592" width="12" style="275"/>
    <col min="14593" max="14593" width="42.7109375" style="275" customWidth="1"/>
    <col min="14594" max="14594" width="0" style="275" hidden="1" customWidth="1"/>
    <col min="14595" max="14595" width="12" style="275"/>
    <col min="14596" max="14596" width="17" style="275" customWidth="1"/>
    <col min="14597" max="14597" width="0" style="275" hidden="1" customWidth="1"/>
    <col min="14598" max="14598" width="12" style="275"/>
    <col min="14599" max="14599" width="15.85546875" style="275" customWidth="1"/>
    <col min="14600" max="14600" width="0" style="275" hidden="1" customWidth="1"/>
    <col min="14601" max="14601" width="15" style="275" customWidth="1"/>
    <col min="14602" max="14604" width="16.28515625" style="275" customWidth="1"/>
    <col min="14605" max="14605" width="12" style="275"/>
    <col min="14606" max="14606" width="15.7109375" style="275" customWidth="1"/>
    <col min="14607" max="14607" width="0" style="275" hidden="1" customWidth="1"/>
    <col min="14608" max="14609" width="12" style="275"/>
    <col min="14610" max="14610" width="21.42578125" style="275" customWidth="1"/>
    <col min="14611" max="14611" width="20.7109375" style="275" customWidth="1"/>
    <col min="14612" max="14848" width="12" style="275"/>
    <col min="14849" max="14849" width="42.7109375" style="275" customWidth="1"/>
    <col min="14850" max="14850" width="0" style="275" hidden="1" customWidth="1"/>
    <col min="14851" max="14851" width="12" style="275"/>
    <col min="14852" max="14852" width="17" style="275" customWidth="1"/>
    <col min="14853" max="14853" width="0" style="275" hidden="1" customWidth="1"/>
    <col min="14854" max="14854" width="12" style="275"/>
    <col min="14855" max="14855" width="15.85546875" style="275" customWidth="1"/>
    <col min="14856" max="14856" width="0" style="275" hidden="1" customWidth="1"/>
    <col min="14857" max="14857" width="15" style="275" customWidth="1"/>
    <col min="14858" max="14860" width="16.28515625" style="275" customWidth="1"/>
    <col min="14861" max="14861" width="12" style="275"/>
    <col min="14862" max="14862" width="15.7109375" style="275" customWidth="1"/>
    <col min="14863" max="14863" width="0" style="275" hidden="1" customWidth="1"/>
    <col min="14864" max="14865" width="12" style="275"/>
    <col min="14866" max="14866" width="21.42578125" style="275" customWidth="1"/>
    <col min="14867" max="14867" width="20.7109375" style="275" customWidth="1"/>
    <col min="14868" max="15104" width="12" style="275"/>
    <col min="15105" max="15105" width="42.7109375" style="275" customWidth="1"/>
    <col min="15106" max="15106" width="0" style="275" hidden="1" customWidth="1"/>
    <col min="15107" max="15107" width="12" style="275"/>
    <col min="15108" max="15108" width="17" style="275" customWidth="1"/>
    <col min="15109" max="15109" width="0" style="275" hidden="1" customWidth="1"/>
    <col min="15110" max="15110" width="12" style="275"/>
    <col min="15111" max="15111" width="15.85546875" style="275" customWidth="1"/>
    <col min="15112" max="15112" width="0" style="275" hidden="1" customWidth="1"/>
    <col min="15113" max="15113" width="15" style="275" customWidth="1"/>
    <col min="15114" max="15116" width="16.28515625" style="275" customWidth="1"/>
    <col min="15117" max="15117" width="12" style="275"/>
    <col min="15118" max="15118" width="15.7109375" style="275" customWidth="1"/>
    <col min="15119" max="15119" width="0" style="275" hidden="1" customWidth="1"/>
    <col min="15120" max="15121" width="12" style="275"/>
    <col min="15122" max="15122" width="21.42578125" style="275" customWidth="1"/>
    <col min="15123" max="15123" width="20.7109375" style="275" customWidth="1"/>
    <col min="15124" max="15360" width="12" style="275"/>
    <col min="15361" max="15361" width="42.7109375" style="275" customWidth="1"/>
    <col min="15362" max="15362" width="0" style="275" hidden="1" customWidth="1"/>
    <col min="15363" max="15363" width="12" style="275"/>
    <col min="15364" max="15364" width="17" style="275" customWidth="1"/>
    <col min="15365" max="15365" width="0" style="275" hidden="1" customWidth="1"/>
    <col min="15366" max="15366" width="12" style="275"/>
    <col min="15367" max="15367" width="15.85546875" style="275" customWidth="1"/>
    <col min="15368" max="15368" width="0" style="275" hidden="1" customWidth="1"/>
    <col min="15369" max="15369" width="15" style="275" customWidth="1"/>
    <col min="15370" max="15372" width="16.28515625" style="275" customWidth="1"/>
    <col min="15373" max="15373" width="12" style="275"/>
    <col min="15374" max="15374" width="15.7109375" style="275" customWidth="1"/>
    <col min="15375" max="15375" width="0" style="275" hidden="1" customWidth="1"/>
    <col min="15376" max="15377" width="12" style="275"/>
    <col min="15378" max="15378" width="21.42578125" style="275" customWidth="1"/>
    <col min="15379" max="15379" width="20.7109375" style="275" customWidth="1"/>
    <col min="15380" max="15616" width="12" style="275"/>
    <col min="15617" max="15617" width="42.7109375" style="275" customWidth="1"/>
    <col min="15618" max="15618" width="0" style="275" hidden="1" customWidth="1"/>
    <col min="15619" max="15619" width="12" style="275"/>
    <col min="15620" max="15620" width="17" style="275" customWidth="1"/>
    <col min="15621" max="15621" width="0" style="275" hidden="1" customWidth="1"/>
    <col min="15622" max="15622" width="12" style="275"/>
    <col min="15623" max="15623" width="15.85546875" style="275" customWidth="1"/>
    <col min="15624" max="15624" width="0" style="275" hidden="1" customWidth="1"/>
    <col min="15625" max="15625" width="15" style="275" customWidth="1"/>
    <col min="15626" max="15628" width="16.28515625" style="275" customWidth="1"/>
    <col min="15629" max="15629" width="12" style="275"/>
    <col min="15630" max="15630" width="15.7109375" style="275" customWidth="1"/>
    <col min="15631" max="15631" width="0" style="275" hidden="1" customWidth="1"/>
    <col min="15632" max="15633" width="12" style="275"/>
    <col min="15634" max="15634" width="21.42578125" style="275" customWidth="1"/>
    <col min="15635" max="15635" width="20.7109375" style="275" customWidth="1"/>
    <col min="15636" max="15872" width="12" style="275"/>
    <col min="15873" max="15873" width="42.7109375" style="275" customWidth="1"/>
    <col min="15874" max="15874" width="0" style="275" hidden="1" customWidth="1"/>
    <col min="15875" max="15875" width="12" style="275"/>
    <col min="15876" max="15876" width="17" style="275" customWidth="1"/>
    <col min="15877" max="15877" width="0" style="275" hidden="1" customWidth="1"/>
    <col min="15878" max="15878" width="12" style="275"/>
    <col min="15879" max="15879" width="15.85546875" style="275" customWidth="1"/>
    <col min="15880" max="15880" width="0" style="275" hidden="1" customWidth="1"/>
    <col min="15881" max="15881" width="15" style="275" customWidth="1"/>
    <col min="15882" max="15884" width="16.28515625" style="275" customWidth="1"/>
    <col min="15885" max="15885" width="12" style="275"/>
    <col min="15886" max="15886" width="15.7109375" style="275" customWidth="1"/>
    <col min="15887" max="15887" width="0" style="275" hidden="1" customWidth="1"/>
    <col min="15888" max="15889" width="12" style="275"/>
    <col min="15890" max="15890" width="21.42578125" style="275" customWidth="1"/>
    <col min="15891" max="15891" width="20.7109375" style="275" customWidth="1"/>
    <col min="15892" max="16128" width="12" style="275"/>
    <col min="16129" max="16129" width="42.7109375" style="275" customWidth="1"/>
    <col min="16130" max="16130" width="0" style="275" hidden="1" customWidth="1"/>
    <col min="16131" max="16131" width="12" style="275"/>
    <col min="16132" max="16132" width="17" style="275" customWidth="1"/>
    <col min="16133" max="16133" width="0" style="275" hidden="1" customWidth="1"/>
    <col min="16134" max="16134" width="12" style="275"/>
    <col min="16135" max="16135" width="15.85546875" style="275" customWidth="1"/>
    <col min="16136" max="16136" width="0" style="275" hidden="1" customWidth="1"/>
    <col min="16137" max="16137" width="15" style="275" customWidth="1"/>
    <col min="16138" max="16140" width="16.28515625" style="275" customWidth="1"/>
    <col min="16141" max="16141" width="12" style="275"/>
    <col min="16142" max="16142" width="15.7109375" style="275" customWidth="1"/>
    <col min="16143" max="16143" width="0" style="275" hidden="1" customWidth="1"/>
    <col min="16144" max="16145" width="12" style="275"/>
    <col min="16146" max="16146" width="21.42578125" style="275" customWidth="1"/>
    <col min="16147" max="16147" width="20.7109375" style="275" customWidth="1"/>
    <col min="16148" max="16384" width="12" style="275"/>
  </cols>
  <sheetData>
    <row r="1" spans="1:31">
      <c r="A1" s="475" t="s">
        <v>5</v>
      </c>
      <c r="B1" s="475"/>
      <c r="C1" s="475"/>
      <c r="D1" s="475"/>
      <c r="E1" s="475"/>
      <c r="F1" s="475"/>
      <c r="G1" s="475"/>
      <c r="H1" s="475"/>
      <c r="I1" s="475"/>
      <c r="J1" s="475"/>
      <c r="K1" s="475"/>
      <c r="L1" s="475"/>
      <c r="M1" s="475"/>
      <c r="N1" s="475"/>
      <c r="O1" s="475"/>
      <c r="P1" s="475"/>
      <c r="Q1" s="475"/>
      <c r="R1" s="475"/>
      <c r="S1" s="475"/>
      <c r="T1" s="475"/>
    </row>
    <row r="2" spans="1:31">
      <c r="A2" s="475" t="s">
        <v>231</v>
      </c>
      <c r="B2" s="475"/>
      <c r="C2" s="475"/>
      <c r="D2" s="475"/>
      <c r="E2" s="475"/>
      <c r="F2" s="475"/>
      <c r="G2" s="475"/>
      <c r="H2" s="475"/>
      <c r="I2" s="475"/>
      <c r="J2" s="475"/>
      <c r="K2" s="475"/>
      <c r="L2" s="475"/>
      <c r="M2" s="475"/>
      <c r="N2" s="475"/>
      <c r="O2" s="475"/>
      <c r="P2" s="475"/>
      <c r="Q2" s="475"/>
      <c r="R2" s="475"/>
      <c r="S2" s="475"/>
      <c r="T2" s="475"/>
    </row>
    <row r="3" spans="1:31">
      <c r="A3" s="475" t="s">
        <v>167</v>
      </c>
      <c r="B3" s="475"/>
      <c r="C3" s="475"/>
      <c r="D3" s="475"/>
      <c r="E3" s="475"/>
      <c r="F3" s="475"/>
      <c r="G3" s="475"/>
      <c r="H3" s="475"/>
      <c r="I3" s="475"/>
      <c r="J3" s="475"/>
      <c r="K3" s="475"/>
      <c r="L3" s="475"/>
      <c r="M3" s="475"/>
      <c r="N3" s="475"/>
      <c r="O3" s="475"/>
      <c r="P3" s="475"/>
      <c r="Q3" s="475"/>
      <c r="R3" s="475"/>
      <c r="S3" s="475"/>
      <c r="T3" s="475"/>
    </row>
    <row r="4" spans="1:31">
      <c r="A4" s="476" t="s">
        <v>232</v>
      </c>
      <c r="B4" s="476"/>
      <c r="C4" s="476"/>
      <c r="D4" s="476"/>
      <c r="E4" s="476"/>
      <c r="F4" s="476"/>
      <c r="G4" s="476"/>
      <c r="H4" s="476"/>
      <c r="I4" s="476"/>
      <c r="J4" s="476"/>
      <c r="K4" s="476"/>
      <c r="L4" s="476"/>
      <c r="M4" s="476"/>
      <c r="N4" s="476"/>
      <c r="O4" s="476"/>
      <c r="P4" s="476"/>
      <c r="Q4" s="476"/>
      <c r="R4" s="476"/>
      <c r="S4" s="476"/>
      <c r="T4" s="476"/>
    </row>
    <row r="5" spans="1:31" ht="18.75" customHeight="1">
      <c r="A5" s="477" t="s">
        <v>233</v>
      </c>
      <c r="B5" s="351"/>
      <c r="C5" s="351"/>
      <c r="D5" s="351"/>
      <c r="E5" s="351"/>
      <c r="F5" s="351"/>
      <c r="G5" s="351"/>
      <c r="H5" s="351"/>
      <c r="I5" s="351"/>
      <c r="J5" s="351"/>
      <c r="K5" s="479"/>
      <c r="L5" s="479"/>
      <c r="M5" s="479"/>
      <c r="N5" s="479"/>
      <c r="O5" s="480"/>
      <c r="P5" s="352"/>
      <c r="Q5" s="481" t="s">
        <v>234</v>
      </c>
      <c r="R5" s="482"/>
      <c r="S5" s="485" t="s">
        <v>235</v>
      </c>
      <c r="T5" s="485"/>
    </row>
    <row r="6" spans="1:31" ht="47.25" customHeight="1">
      <c r="A6" s="478"/>
      <c r="B6" s="486" t="s">
        <v>236</v>
      </c>
      <c r="C6" s="487"/>
      <c r="D6" s="488"/>
      <c r="E6" s="486" t="s">
        <v>237</v>
      </c>
      <c r="F6" s="487"/>
      <c r="G6" s="488"/>
      <c r="H6" s="486" t="s">
        <v>315</v>
      </c>
      <c r="I6" s="487"/>
      <c r="J6" s="488"/>
      <c r="K6" s="486" t="s">
        <v>239</v>
      </c>
      <c r="L6" s="487"/>
      <c r="M6" s="488"/>
      <c r="N6" s="486" t="s">
        <v>240</v>
      </c>
      <c r="O6" s="489"/>
      <c r="P6" s="353" t="s">
        <v>107</v>
      </c>
      <c r="Q6" s="483"/>
      <c r="R6" s="484"/>
      <c r="S6" s="490" t="s">
        <v>241</v>
      </c>
      <c r="T6" s="490" t="s">
        <v>242</v>
      </c>
    </row>
    <row r="7" spans="1:31" ht="41.25" customHeight="1">
      <c r="A7" s="478"/>
      <c r="B7" s="276" t="s">
        <v>311</v>
      </c>
      <c r="C7" s="276" t="s">
        <v>244</v>
      </c>
      <c r="D7" s="276" t="s">
        <v>242</v>
      </c>
      <c r="E7" s="276" t="s">
        <v>311</v>
      </c>
      <c r="F7" s="276" t="s">
        <v>244</v>
      </c>
      <c r="G7" s="276" t="s">
        <v>242</v>
      </c>
      <c r="H7" s="276" t="s">
        <v>243</v>
      </c>
      <c r="I7" s="276" t="s">
        <v>244</v>
      </c>
      <c r="J7" s="276" t="s">
        <v>242</v>
      </c>
      <c r="K7" s="276" t="s">
        <v>243</v>
      </c>
      <c r="L7" s="353" t="s">
        <v>245</v>
      </c>
      <c r="M7" s="353" t="s">
        <v>242</v>
      </c>
      <c r="N7" s="353" t="s">
        <v>244</v>
      </c>
      <c r="O7" s="353" t="s">
        <v>242</v>
      </c>
      <c r="P7" s="276" t="s">
        <v>246</v>
      </c>
      <c r="Q7" s="277" t="s">
        <v>241</v>
      </c>
      <c r="R7" s="277" t="s">
        <v>247</v>
      </c>
      <c r="S7" s="491"/>
      <c r="T7" s="491"/>
    </row>
    <row r="8" spans="1:31" ht="20.25" customHeight="1">
      <c r="A8" s="278" t="s">
        <v>248</v>
      </c>
      <c r="B8" s="281">
        <v>0.66900000000000004</v>
      </c>
      <c r="C8" s="279">
        <f>'ANEXO 1'!F8</f>
        <v>0.50702023986047284</v>
      </c>
      <c r="D8" s="280">
        <f>C8/B8</f>
        <v>0.75787778753433899</v>
      </c>
      <c r="E8" s="281">
        <v>0.21299999999999999</v>
      </c>
      <c r="F8" s="281">
        <f>'ANEXO 1'!H8</f>
        <v>0.14841430920309409</v>
      </c>
      <c r="G8" s="282">
        <f>F8/E8</f>
        <v>0.69678079438072349</v>
      </c>
      <c r="H8" s="279">
        <v>1</v>
      </c>
      <c r="I8" s="282">
        <v>0.55000000000000004</v>
      </c>
      <c r="J8" s="282">
        <v>0.55000000000000004</v>
      </c>
      <c r="K8" s="279">
        <v>1</v>
      </c>
      <c r="L8" s="279">
        <v>0.15</v>
      </c>
      <c r="M8" s="283">
        <f>L8/K8</f>
        <v>0.15</v>
      </c>
      <c r="N8" s="279">
        <f>AVERAGE(L8,C8,F8,I8)</f>
        <v>0.33885863726589172</v>
      </c>
      <c r="O8" s="279">
        <f>AVERAGE(M8,D8,G8,J8)</f>
        <v>0.53866464547876558</v>
      </c>
      <c r="P8" s="279">
        <v>1</v>
      </c>
      <c r="Q8" s="284">
        <v>0.43</v>
      </c>
      <c r="R8" s="284">
        <v>0.43</v>
      </c>
      <c r="S8" s="279">
        <f>AVERAGE(N8,Q8)</f>
        <v>0.38442931863294583</v>
      </c>
      <c r="T8" s="279">
        <f>AVERAGE(O8,R8)</f>
        <v>0.48433232273938276</v>
      </c>
      <c r="V8" s="285">
        <f>AVERAGE(L13,L14,L15,L18,L19,L20,L24,L25,L26,L27)</f>
        <v>0.30299999999999999</v>
      </c>
      <c r="W8" s="285">
        <f>AVERAGE(M13,M14,M15,M18,M19,M20,M24,M25,M26,M27)</f>
        <v>0.20299999999999999</v>
      </c>
      <c r="X8" s="285" t="e">
        <f>AVERAGE(#REF!,#REF!,#REF!,#REF!,#REF!,#REF!,#REF!,#REF!,#REF!,#REF!,#REF!,#REF!,#REF!,#REF!,#REF!,#REF!)</f>
        <v>#REF!</v>
      </c>
      <c r="Y8" s="285" t="e">
        <f>AVERAGE(#REF!,#REF!,#REF!,#REF!,#REF!,#REF!,#REF!,#REF!,#REF!,#REF!,#REF!,#REF!,#REF!,#REF!,#REF!,#REF!)</f>
        <v>#REF!</v>
      </c>
      <c r="Z8" s="285" t="e">
        <f>AVERAGE(L8,#REF!)</f>
        <v>#REF!</v>
      </c>
      <c r="AA8" s="285" t="e">
        <f>AVERAGE(M8,#REF!)</f>
        <v>#REF!</v>
      </c>
      <c r="AB8" s="285">
        <f>AVERAGE(Q13,Q14,Q15,Q18,Q19,Q20,Q24,Q25,Q26,Q27,Q39,Q40,Q41,Q42,Q43,Q44,Q12,Q21,Q22,Q28,Q29,Q30,Q31,Q32,Q33)</f>
        <v>0.45266666666666672</v>
      </c>
      <c r="AC8" s="285">
        <f>AVERAGE(R13,R14,R15,R18,R19,R20,R24,R25,R26,R27,R39,R40,R41,R42,R43,R44,R12,R21,R22,R28,R29,R30,R31,R32,R33)</f>
        <v>0.35358333333333336</v>
      </c>
      <c r="AD8" s="279" t="e">
        <f>AVERAGE(Z8,AB8)</f>
        <v>#REF!</v>
      </c>
      <c r="AE8" s="279" t="e">
        <f>AVERAGE(AA8,AC8)</f>
        <v>#REF!</v>
      </c>
    </row>
    <row r="9" spans="1:31" ht="15" customHeight="1">
      <c r="A9" s="286" t="s">
        <v>100</v>
      </c>
      <c r="B9" s="289">
        <v>0.66900000000000004</v>
      </c>
      <c r="C9" s="287">
        <f>'ANEXO 1'!F9</f>
        <v>0.42471135509866703</v>
      </c>
      <c r="D9" s="287">
        <f>C9/B9</f>
        <v>0.63484507488589981</v>
      </c>
      <c r="E9" s="288">
        <v>0.21299999999999999</v>
      </c>
      <c r="F9" s="289">
        <f>'ANEXO 1'!H9</f>
        <v>0.38165179768498686</v>
      </c>
      <c r="G9" s="290">
        <v>1</v>
      </c>
      <c r="H9" s="291" t="s">
        <v>249</v>
      </c>
      <c r="I9" s="291" t="s">
        <v>249</v>
      </c>
      <c r="J9" s="291" t="s">
        <v>249</v>
      </c>
      <c r="K9" s="291" t="s">
        <v>249</v>
      </c>
      <c r="L9" s="291" t="s">
        <v>249</v>
      </c>
      <c r="M9" s="291" t="s">
        <v>249</v>
      </c>
      <c r="N9" s="292">
        <f t="shared" ref="N9:O27" si="0">AVERAGE(L9,C9,F9,I9)</f>
        <v>0.40318157639182695</v>
      </c>
      <c r="O9" s="292">
        <f t="shared" si="0"/>
        <v>0.8174225374429499</v>
      </c>
      <c r="P9" s="291" t="s">
        <v>249</v>
      </c>
      <c r="Q9" s="291" t="s">
        <v>249</v>
      </c>
      <c r="R9" s="291" t="s">
        <v>249</v>
      </c>
      <c r="S9" s="291">
        <f t="shared" ref="S9:T11" si="1">AVERAGE(N9,Q9)</f>
        <v>0.40318157639182695</v>
      </c>
      <c r="T9" s="291">
        <f t="shared" si="1"/>
        <v>0.8174225374429499</v>
      </c>
      <c r="V9" s="285"/>
      <c r="W9" s="285"/>
      <c r="X9" s="285"/>
      <c r="Y9" s="285"/>
      <c r="Z9" s="285"/>
      <c r="AA9" s="285"/>
      <c r="AB9" s="285"/>
      <c r="AC9" s="285"/>
      <c r="AD9" s="293"/>
      <c r="AE9" s="293"/>
    </row>
    <row r="10" spans="1:31" ht="12" customHeight="1">
      <c r="A10" s="294" t="s">
        <v>101</v>
      </c>
      <c r="B10" s="297">
        <v>0.66900000000000004</v>
      </c>
      <c r="C10" s="296">
        <f>'ANEXO 1'!F14</f>
        <v>0.56220246185147504</v>
      </c>
      <c r="D10" s="295">
        <f>C10/B10</f>
        <v>0.84036242429218988</v>
      </c>
      <c r="E10" s="297">
        <v>0.21299999999999999</v>
      </c>
      <c r="F10" s="297">
        <f>'ANEXO 1'!H14</f>
        <v>0.56220246185147504</v>
      </c>
      <c r="G10" s="298">
        <v>1</v>
      </c>
      <c r="H10" s="299" t="s">
        <v>249</v>
      </c>
      <c r="I10" s="299" t="s">
        <v>249</v>
      </c>
      <c r="J10" s="299" t="s">
        <v>249</v>
      </c>
      <c r="K10" s="299" t="s">
        <v>249</v>
      </c>
      <c r="L10" s="299" t="s">
        <v>249</v>
      </c>
      <c r="M10" s="299" t="s">
        <v>249</v>
      </c>
      <c r="N10" s="300">
        <f t="shared" si="0"/>
        <v>0.56220246185147504</v>
      </c>
      <c r="O10" s="300">
        <f t="shared" si="0"/>
        <v>0.92018121214609494</v>
      </c>
      <c r="P10" s="299" t="s">
        <v>249</v>
      </c>
      <c r="Q10" s="299" t="s">
        <v>249</v>
      </c>
      <c r="R10" s="299" t="s">
        <v>249</v>
      </c>
      <c r="S10" s="299">
        <f t="shared" si="1"/>
        <v>0.56220246185147504</v>
      </c>
      <c r="T10" s="299">
        <f t="shared" si="1"/>
        <v>0.92018121214609494</v>
      </c>
      <c r="V10" s="285"/>
      <c r="W10" s="285"/>
      <c r="X10" s="285"/>
      <c r="Y10" s="285"/>
      <c r="Z10" s="285"/>
      <c r="AA10" s="285"/>
      <c r="AB10" s="285"/>
      <c r="AC10" s="285"/>
      <c r="AD10" s="293"/>
      <c r="AE10" s="293"/>
    </row>
    <row r="11" spans="1:31" ht="16.5" customHeight="1">
      <c r="A11" s="301" t="s">
        <v>79</v>
      </c>
      <c r="B11" s="281">
        <v>0.66900000000000004</v>
      </c>
      <c r="C11" s="279">
        <f>'ANEXO 1'!F15</f>
        <v>0.54424988783865258</v>
      </c>
      <c r="D11" s="280">
        <f>C11/B11</f>
        <v>0.81352748555852394</v>
      </c>
      <c r="E11" s="281">
        <v>0.21299999999999999</v>
      </c>
      <c r="F11" s="281">
        <f>'ANEXO 1'!H15</f>
        <v>4.2121100911596022E-2</v>
      </c>
      <c r="G11" s="282">
        <f>F11/E11</f>
        <v>0.1977516474722818</v>
      </c>
      <c r="H11" s="279">
        <v>1</v>
      </c>
      <c r="I11" s="282">
        <v>0.55000000000000004</v>
      </c>
      <c r="J11" s="282">
        <v>0.55000000000000004</v>
      </c>
      <c r="K11" s="279">
        <v>1</v>
      </c>
      <c r="L11" s="279">
        <v>0.15</v>
      </c>
      <c r="M11" s="279">
        <v>0.15</v>
      </c>
      <c r="N11" s="279">
        <f>AVERAGE(L11,C11,F11,I11)</f>
        <v>0.32159274718756214</v>
      </c>
      <c r="O11" s="279">
        <f t="shared" si="0"/>
        <v>0.42781978325770148</v>
      </c>
      <c r="P11" s="279">
        <v>1</v>
      </c>
      <c r="Q11" s="284" t="s">
        <v>249</v>
      </c>
      <c r="R11" s="284" t="s">
        <v>249</v>
      </c>
      <c r="S11" s="279">
        <f>AVERAGE(N11,Q11)</f>
        <v>0.32159274718756214</v>
      </c>
      <c r="T11" s="279">
        <f t="shared" si="1"/>
        <v>0.42781978325770148</v>
      </c>
      <c r="V11" s="285"/>
      <c r="W11" s="285"/>
      <c r="X11" s="285"/>
      <c r="Y11" s="285"/>
      <c r="Z11" s="285"/>
      <c r="AA11" s="285"/>
      <c r="AB11" s="285"/>
      <c r="AC11" s="285"/>
      <c r="AD11" s="293"/>
      <c r="AE11" s="293"/>
    </row>
    <row r="12" spans="1:31" ht="16.5" customHeight="1">
      <c r="A12" s="302" t="s">
        <v>316</v>
      </c>
      <c r="B12" s="297"/>
      <c r="C12" s="295"/>
      <c r="D12" s="295"/>
      <c r="E12" s="297"/>
      <c r="F12" s="297"/>
      <c r="G12" s="298"/>
      <c r="H12" s="295"/>
      <c r="I12" s="298"/>
      <c r="J12" s="298"/>
      <c r="K12" s="295"/>
      <c r="L12" s="295"/>
      <c r="M12" s="295"/>
      <c r="N12" s="300"/>
      <c r="O12" s="300"/>
      <c r="P12" s="295">
        <v>1</v>
      </c>
      <c r="Q12" s="300">
        <v>0.34</v>
      </c>
      <c r="R12" s="300">
        <f>(Q12*$O$34)/$P$8</f>
        <v>0.34</v>
      </c>
      <c r="S12" s="300">
        <v>0.34</v>
      </c>
      <c r="T12" s="300">
        <v>0.34</v>
      </c>
      <c r="U12" s="303"/>
    </row>
    <row r="13" spans="1:31" ht="14.4">
      <c r="A13" s="304" t="s">
        <v>152</v>
      </c>
      <c r="B13" s="289">
        <v>0.66900000000000004</v>
      </c>
      <c r="C13" s="305">
        <f>'ANEXO 1'!F22</f>
        <v>0.61168288251187841</v>
      </c>
      <c r="D13" s="287">
        <f>C13/B13</f>
        <v>0.91432418910594671</v>
      </c>
      <c r="E13" s="288">
        <v>0.21299999999999999</v>
      </c>
      <c r="F13" s="306">
        <f>'ANEXO 1'!H22</f>
        <v>1.7296163180020075E-2</v>
      </c>
      <c r="G13" s="308">
        <f>F13/E13</f>
        <v>8.1202644037652941E-2</v>
      </c>
      <c r="H13" s="307">
        <v>1</v>
      </c>
      <c r="I13" s="308">
        <v>0.5</v>
      </c>
      <c r="J13" s="308">
        <f>I13/H13</f>
        <v>0.5</v>
      </c>
      <c r="K13" s="307">
        <v>1</v>
      </c>
      <c r="L13" s="303">
        <v>0</v>
      </c>
      <c r="M13" s="303">
        <f>(L13*$L$34)/$K$8</f>
        <v>0</v>
      </c>
      <c r="N13" s="303">
        <f t="shared" si="0"/>
        <v>0.28224476142297461</v>
      </c>
      <c r="O13" s="303">
        <f>AVERAGE(M13,D13,G13,J13)</f>
        <v>0.37388170828589995</v>
      </c>
      <c r="P13" s="303">
        <v>1</v>
      </c>
      <c r="Q13" s="303">
        <v>0.72</v>
      </c>
      <c r="R13" s="303">
        <f>(Q13*$O$34)/$P$8</f>
        <v>0.72</v>
      </c>
      <c r="S13" s="303">
        <f t="shared" ref="S13:S33" si="2">AVERAGE(N13,Q13)</f>
        <v>0.50112238071148729</v>
      </c>
      <c r="T13" s="303">
        <f t="shared" ref="T13:T33" si="3">AVERAGE(O13,R13)</f>
        <v>0.54694085414294991</v>
      </c>
      <c r="U13" s="303"/>
    </row>
    <row r="14" spans="1:31" ht="14.4">
      <c r="A14" s="310" t="s">
        <v>153</v>
      </c>
      <c r="B14" s="289">
        <v>0.66900000000000004</v>
      </c>
      <c r="C14" s="305">
        <f>'ANEXO 1'!F23</f>
        <v>0.45993135859805151</v>
      </c>
      <c r="D14" s="309">
        <f t="shared" ref="D14:D20" si="4">C14/B14</f>
        <v>0.68749082002698281</v>
      </c>
      <c r="E14" s="288">
        <v>0.21299999999999999</v>
      </c>
      <c r="F14" s="306">
        <f>'ANEXO 1'!H23</f>
        <v>1.1945334969115297E-2</v>
      </c>
      <c r="G14" s="308">
        <f>F14/E14</f>
        <v>5.6081384831527213E-2</v>
      </c>
      <c r="H14" s="307">
        <v>1</v>
      </c>
      <c r="I14" s="308">
        <v>0.53</v>
      </c>
      <c r="J14" s="308">
        <f t="shared" ref="J14:J27" si="5">I14/H14</f>
        <v>0.53</v>
      </c>
      <c r="K14" s="307">
        <v>1</v>
      </c>
      <c r="L14" s="303">
        <v>0</v>
      </c>
      <c r="M14" s="303">
        <f>(L14*$L$34)/$K$8</f>
        <v>0</v>
      </c>
      <c r="N14" s="303">
        <f t="shared" si="0"/>
        <v>0.2504691733917917</v>
      </c>
      <c r="O14" s="303">
        <f t="shared" si="0"/>
        <v>0.31839305121462752</v>
      </c>
      <c r="P14" s="303">
        <v>1</v>
      </c>
      <c r="Q14" s="303">
        <v>0.53</v>
      </c>
      <c r="R14" s="303">
        <f>(Q14*$O$34)/$P$8</f>
        <v>0.53</v>
      </c>
      <c r="S14" s="303">
        <f t="shared" si="2"/>
        <v>0.39023458669589584</v>
      </c>
      <c r="T14" s="303">
        <f t="shared" si="3"/>
        <v>0.4241965256073138</v>
      </c>
    </row>
    <row r="15" spans="1:31" ht="14.4">
      <c r="A15" s="310" t="s">
        <v>154</v>
      </c>
      <c r="B15" s="289">
        <v>0.66900000000000004</v>
      </c>
      <c r="C15" s="305">
        <f>'ANEXO 1'!F24</f>
        <v>0.43952925569679446</v>
      </c>
      <c r="D15" s="309">
        <f t="shared" si="4"/>
        <v>0.65699440313422186</v>
      </c>
      <c r="E15" s="288">
        <v>0.21299999999999999</v>
      </c>
      <c r="F15" s="306">
        <f>'ANEXO 1'!H24</f>
        <v>0.29060767485758016</v>
      </c>
      <c r="G15" s="308">
        <v>1</v>
      </c>
      <c r="H15" s="307">
        <v>1</v>
      </c>
      <c r="I15" s="308">
        <v>0.41</v>
      </c>
      <c r="J15" s="308">
        <f t="shared" si="5"/>
        <v>0.41</v>
      </c>
      <c r="K15" s="307">
        <v>1</v>
      </c>
      <c r="L15" s="303">
        <v>0.33</v>
      </c>
      <c r="M15" s="303">
        <f>(L15*$L$34)/$K$8</f>
        <v>0.33</v>
      </c>
      <c r="N15" s="303">
        <f t="shared" si="0"/>
        <v>0.36753423263859364</v>
      </c>
      <c r="O15" s="303">
        <f t="shared" si="0"/>
        <v>0.59924860078355546</v>
      </c>
      <c r="P15" s="303">
        <v>1</v>
      </c>
      <c r="Q15" s="303">
        <v>0.37</v>
      </c>
      <c r="R15" s="303">
        <f>(Q15*$O$34)/$P$8</f>
        <v>0.37</v>
      </c>
      <c r="S15" s="303">
        <f t="shared" si="2"/>
        <v>0.36876711631929682</v>
      </c>
      <c r="T15" s="303">
        <f t="shared" si="3"/>
        <v>0.48462430039177773</v>
      </c>
    </row>
    <row r="16" spans="1:31" ht="14.4">
      <c r="A16" s="311" t="s">
        <v>14</v>
      </c>
      <c r="B16" s="297"/>
      <c r="C16" s="312"/>
      <c r="D16" s="295"/>
      <c r="E16" s="297"/>
      <c r="F16" s="313"/>
      <c r="G16" s="298"/>
      <c r="H16" s="312"/>
      <c r="I16" s="311"/>
      <c r="J16" s="295"/>
      <c r="K16" s="311"/>
      <c r="L16" s="295"/>
      <c r="M16" s="295"/>
      <c r="N16" s="300"/>
      <c r="O16" s="300"/>
      <c r="P16" s="295"/>
      <c r="Q16" s="300">
        <v>0.38</v>
      </c>
      <c r="R16" s="300">
        <f>(Q16*$O$34)/$P$8</f>
        <v>0.38</v>
      </c>
      <c r="S16" s="300">
        <f t="shared" si="2"/>
        <v>0.38</v>
      </c>
      <c r="T16" s="300">
        <v>0.38</v>
      </c>
    </row>
    <row r="17" spans="1:21" s="317" customFormat="1" ht="14.4">
      <c r="A17" s="314" t="s">
        <v>250</v>
      </c>
      <c r="B17" s="289">
        <v>0.66900000000000004</v>
      </c>
      <c r="C17" s="315">
        <f>'ANEXO 1'!F26</f>
        <v>6.2569846862745096E-2</v>
      </c>
      <c r="D17" s="309">
        <f t="shared" si="4"/>
        <v>9.3527424309036017E-2</v>
      </c>
      <c r="E17" s="288">
        <v>0.21299999999999999</v>
      </c>
      <c r="F17" s="316">
        <f>'ANEXO 1'!H26</f>
        <v>6.0364611176470587E-2</v>
      </c>
      <c r="G17" s="309">
        <v>1</v>
      </c>
      <c r="H17" s="307" t="s">
        <v>249</v>
      </c>
      <c r="I17" s="308" t="s">
        <v>249</v>
      </c>
      <c r="J17" s="308" t="s">
        <v>249</v>
      </c>
      <c r="K17" s="307">
        <v>1</v>
      </c>
      <c r="L17" s="303">
        <v>0</v>
      </c>
      <c r="M17" s="303">
        <f>(L17*$L$34)/$K$8</f>
        <v>0</v>
      </c>
      <c r="N17" s="303">
        <f t="shared" si="0"/>
        <v>4.0978152679738561E-2</v>
      </c>
      <c r="O17" s="303">
        <f t="shared" si="0"/>
        <v>0.36450914143634533</v>
      </c>
      <c r="P17" s="287"/>
      <c r="Q17" s="303" t="s">
        <v>249</v>
      </c>
      <c r="R17" s="303" t="s">
        <v>249</v>
      </c>
      <c r="S17" s="303">
        <f t="shared" si="2"/>
        <v>4.0978152679738561E-2</v>
      </c>
      <c r="T17" s="292">
        <v>0.04</v>
      </c>
      <c r="U17" s="317" t="s">
        <v>317</v>
      </c>
    </row>
    <row r="18" spans="1:21" ht="14.4">
      <c r="A18" s="304" t="s">
        <v>251</v>
      </c>
      <c r="B18" s="289">
        <v>0.66900000000000004</v>
      </c>
      <c r="C18" s="315">
        <f>'ANEXO 1'!F28</f>
        <v>6.5996266666666662E-3</v>
      </c>
      <c r="D18" s="309">
        <f t="shared" si="4"/>
        <v>9.8649128051818621E-3</v>
      </c>
      <c r="E18" s="288">
        <v>0.21299999999999999</v>
      </c>
      <c r="F18" s="316">
        <f>'ANEXO 1'!H28</f>
        <v>3.6048266666666666E-4</v>
      </c>
      <c r="G18" s="308">
        <f>F18/E18</f>
        <v>1.6924068857589985E-3</v>
      </c>
      <c r="H18" s="307">
        <v>1</v>
      </c>
      <c r="I18" s="308">
        <v>0.5</v>
      </c>
      <c r="J18" s="308">
        <f t="shared" si="5"/>
        <v>0.5</v>
      </c>
      <c r="K18" s="307">
        <v>1</v>
      </c>
      <c r="L18" s="303">
        <v>0</v>
      </c>
      <c r="M18" s="303">
        <f>(L18*$L$34)/$K$8</f>
        <v>0</v>
      </c>
      <c r="N18" s="303">
        <f t="shared" si="0"/>
        <v>0.12674002733333334</v>
      </c>
      <c r="O18" s="303">
        <f t="shared" si="0"/>
        <v>0.12788932992273522</v>
      </c>
      <c r="P18" s="303">
        <v>1</v>
      </c>
      <c r="Q18" s="303">
        <v>0.65</v>
      </c>
      <c r="R18" s="303">
        <f>(Q18*$Q$34)/$P$8</f>
        <v>0</v>
      </c>
      <c r="S18" s="303">
        <f t="shared" si="2"/>
        <v>0.38837001366666668</v>
      </c>
      <c r="T18" s="303">
        <f>AVERAGE(O18,R18)</f>
        <v>6.3944664961367609E-2</v>
      </c>
    </row>
    <row r="19" spans="1:21" ht="14.4">
      <c r="A19" s="304" t="s">
        <v>155</v>
      </c>
      <c r="B19" s="289">
        <v>0.66900000000000004</v>
      </c>
      <c r="C19" s="315">
        <f>'ANEXO 1'!F27</f>
        <v>0.19214699788653325</v>
      </c>
      <c r="D19" s="309">
        <f t="shared" si="4"/>
        <v>0.28721524347762817</v>
      </c>
      <c r="E19" s="288">
        <v>0.21299999999999999</v>
      </c>
      <c r="F19" s="316">
        <f>'ANEXO 1'!H27</f>
        <v>7.3409947691698035E-2</v>
      </c>
      <c r="G19" s="308">
        <f>F19/E19</f>
        <v>0.34464764174506118</v>
      </c>
      <c r="H19" s="307">
        <v>1</v>
      </c>
      <c r="I19" s="308">
        <v>0.6</v>
      </c>
      <c r="J19" s="308">
        <f t="shared" si="5"/>
        <v>0.6</v>
      </c>
      <c r="K19" s="307">
        <v>1</v>
      </c>
      <c r="L19" s="303">
        <v>0.25</v>
      </c>
      <c r="M19" s="303">
        <f>(L19*$L$34)/$K$8</f>
        <v>0.25</v>
      </c>
      <c r="N19" s="303">
        <f t="shared" si="0"/>
        <v>0.27888923639455782</v>
      </c>
      <c r="O19" s="303">
        <f t="shared" si="0"/>
        <v>0.37046572130567235</v>
      </c>
      <c r="P19" s="303">
        <v>1</v>
      </c>
      <c r="Q19" s="303">
        <v>0.27</v>
      </c>
      <c r="R19" s="303">
        <f>(Q19*$Q$34)/$P$8</f>
        <v>0</v>
      </c>
      <c r="S19" s="303">
        <f t="shared" si="2"/>
        <v>0.27444461819727894</v>
      </c>
      <c r="T19" s="303">
        <f t="shared" si="3"/>
        <v>0.18523286065283617</v>
      </c>
    </row>
    <row r="20" spans="1:21" ht="14.4">
      <c r="A20" s="304" t="s">
        <v>156</v>
      </c>
      <c r="B20" s="289">
        <v>0.66900000000000004</v>
      </c>
      <c r="C20" s="315">
        <f>'ANEXO 1'!F29</f>
        <v>0.54720799524940622</v>
      </c>
      <c r="D20" s="309">
        <f t="shared" si="4"/>
        <v>0.81794917077639195</v>
      </c>
      <c r="E20" s="288">
        <v>0.21299999999999999</v>
      </c>
      <c r="F20" s="316">
        <f>'ANEXO 1'!H29</f>
        <v>5.7127030087094223E-2</v>
      </c>
      <c r="G20" s="308">
        <f>F20/E20</f>
        <v>0.26820201918823577</v>
      </c>
      <c r="H20" s="307">
        <v>1</v>
      </c>
      <c r="I20" s="308">
        <v>0.77</v>
      </c>
      <c r="J20" s="308">
        <f t="shared" si="5"/>
        <v>0.77</v>
      </c>
      <c r="K20" s="307">
        <v>1</v>
      </c>
      <c r="L20" s="303">
        <v>0.32</v>
      </c>
      <c r="M20" s="303">
        <f>(L20*$L$34)/$K$8</f>
        <v>0.32</v>
      </c>
      <c r="N20" s="303">
        <f t="shared" si="0"/>
        <v>0.42358375633412515</v>
      </c>
      <c r="O20" s="303">
        <f t="shared" si="0"/>
        <v>0.54403779749115699</v>
      </c>
      <c r="P20" s="303">
        <v>1</v>
      </c>
      <c r="Q20" s="303">
        <v>0.66</v>
      </c>
      <c r="R20" s="303">
        <f>(Q20*$Q$34)/$P$8</f>
        <v>0</v>
      </c>
      <c r="S20" s="303">
        <f t="shared" si="2"/>
        <v>0.54179187816706253</v>
      </c>
      <c r="T20" s="303">
        <f t="shared" si="3"/>
        <v>0.2720188987455785</v>
      </c>
    </row>
    <row r="21" spans="1:21" ht="13.5" customHeight="1">
      <c r="A21" s="304" t="s">
        <v>252</v>
      </c>
      <c r="B21" s="318"/>
      <c r="C21" s="304"/>
      <c r="D21" s="304"/>
      <c r="E21" s="318"/>
      <c r="F21" s="318"/>
      <c r="G21" s="304"/>
      <c r="H21" s="304"/>
      <c r="I21" s="304"/>
      <c r="J21" s="308"/>
      <c r="K21" s="304"/>
      <c r="L21" s="303"/>
      <c r="M21" s="303"/>
      <c r="N21" s="303"/>
      <c r="O21" s="303"/>
      <c r="P21" s="303">
        <v>1</v>
      </c>
      <c r="Q21" s="303">
        <v>0.49</v>
      </c>
      <c r="R21" s="303">
        <f>(Q21*$Q$34)/$P$8</f>
        <v>0</v>
      </c>
      <c r="S21" s="303">
        <f t="shared" si="2"/>
        <v>0.49</v>
      </c>
      <c r="T21" s="303">
        <f t="shared" si="3"/>
        <v>0</v>
      </c>
    </row>
    <row r="22" spans="1:21" ht="14.25" customHeight="1">
      <c r="A22" s="304" t="s">
        <v>253</v>
      </c>
      <c r="B22" s="318"/>
      <c r="C22" s="304"/>
      <c r="D22" s="304"/>
      <c r="E22" s="318"/>
      <c r="F22" s="318"/>
      <c r="G22" s="304"/>
      <c r="H22" s="304"/>
      <c r="I22" s="304"/>
      <c r="J22" s="308"/>
      <c r="K22" s="304"/>
      <c r="L22" s="303"/>
      <c r="M22" s="303"/>
      <c r="N22" s="303"/>
      <c r="O22" s="303"/>
      <c r="P22" s="303">
        <v>1</v>
      </c>
      <c r="Q22" s="303">
        <v>0.308</v>
      </c>
      <c r="R22" s="303">
        <f>(Q22*$Q$34)/$P$8</f>
        <v>0</v>
      </c>
      <c r="S22" s="303">
        <f t="shared" si="2"/>
        <v>0.308</v>
      </c>
      <c r="T22" s="303">
        <f t="shared" si="3"/>
        <v>0</v>
      </c>
    </row>
    <row r="23" spans="1:21" ht="16.5" customHeight="1">
      <c r="A23" s="311" t="s">
        <v>157</v>
      </c>
      <c r="B23" s="297"/>
      <c r="C23" s="312"/>
      <c r="D23" s="295"/>
      <c r="E23" s="297"/>
      <c r="F23" s="319"/>
      <c r="G23" s="298"/>
      <c r="H23" s="312"/>
      <c r="I23" s="312"/>
      <c r="J23" s="295"/>
      <c r="K23" s="311"/>
      <c r="L23" s="295"/>
      <c r="M23" s="295"/>
      <c r="N23" s="320"/>
      <c r="O23" s="295"/>
      <c r="P23" s="295"/>
      <c r="Q23" s="300">
        <v>0.45800000000000002</v>
      </c>
      <c r="R23" s="300">
        <f>(Q23*$O$34)/$P$8</f>
        <v>0.45800000000000002</v>
      </c>
      <c r="S23" s="300">
        <f>+S24</f>
        <v>0.73825889652014642</v>
      </c>
      <c r="T23" s="300">
        <f>+T24</f>
        <v>0.90749999999999997</v>
      </c>
    </row>
    <row r="24" spans="1:21" ht="15" customHeight="1">
      <c r="A24" s="321" t="s">
        <v>254</v>
      </c>
      <c r="B24" s="289">
        <v>0.66900000000000004</v>
      </c>
      <c r="C24" s="322">
        <f>'ANEXO 1'!F32</f>
        <v>0.91048015824175821</v>
      </c>
      <c r="D24" s="309">
        <v>1</v>
      </c>
      <c r="E24" s="288">
        <v>0.21299999999999999</v>
      </c>
      <c r="F24" s="323">
        <f>'ANEXO 1'!H32</f>
        <v>0.41255542783882782</v>
      </c>
      <c r="G24" s="308">
        <v>1</v>
      </c>
      <c r="H24" s="307">
        <v>1</v>
      </c>
      <c r="I24" s="308">
        <v>0.8</v>
      </c>
      <c r="J24" s="308">
        <f t="shared" si="5"/>
        <v>0.8</v>
      </c>
      <c r="K24" s="307">
        <v>1</v>
      </c>
      <c r="L24" s="303">
        <v>0.83</v>
      </c>
      <c r="M24" s="303">
        <f>(L24*$L$34)/$K$8</f>
        <v>0.83</v>
      </c>
      <c r="N24" s="303">
        <f t="shared" si="0"/>
        <v>0.73825889652014642</v>
      </c>
      <c r="O24" s="303">
        <f t="shared" si="0"/>
        <v>0.90749999999999997</v>
      </c>
      <c r="P24" s="303">
        <v>1</v>
      </c>
      <c r="Q24" s="303" t="s">
        <v>249</v>
      </c>
      <c r="R24" s="303" t="s">
        <v>249</v>
      </c>
      <c r="S24" s="303">
        <f t="shared" si="2"/>
        <v>0.73825889652014642</v>
      </c>
      <c r="T24" s="303">
        <f t="shared" si="3"/>
        <v>0.90749999999999997</v>
      </c>
    </row>
    <row r="25" spans="1:21" ht="16.5" customHeight="1">
      <c r="A25" s="302" t="s">
        <v>32</v>
      </c>
      <c r="B25" s="297">
        <v>0.66900000000000004</v>
      </c>
      <c r="C25" s="324">
        <f>'ANEXO 1'!F30</f>
        <v>0.40055578240233664</v>
      </c>
      <c r="D25" s="324">
        <f>C25/B25</f>
        <v>0.59873809028749869</v>
      </c>
      <c r="E25" s="297">
        <v>0.21299999999999999</v>
      </c>
      <c r="F25" s="325">
        <f>'ANEXO 1'!H30</f>
        <v>0.19547061354508946</v>
      </c>
      <c r="G25" s="413">
        <f>F25/E25</f>
        <v>0.91770241100980965</v>
      </c>
      <c r="H25" s="300">
        <v>1</v>
      </c>
      <c r="I25" s="324">
        <v>0.8</v>
      </c>
      <c r="J25" s="295">
        <f t="shared" si="5"/>
        <v>0.8</v>
      </c>
      <c r="K25" s="300">
        <v>1</v>
      </c>
      <c r="L25" s="295">
        <v>0.3</v>
      </c>
      <c r="M25" s="295">
        <f>(L25*$L$34)/$K$8</f>
        <v>0.3</v>
      </c>
      <c r="N25" s="295">
        <f t="shared" si="0"/>
        <v>0.42400659898685655</v>
      </c>
      <c r="O25" s="295">
        <f t="shared" si="0"/>
        <v>0.65411012532432711</v>
      </c>
      <c r="P25" s="295">
        <v>1</v>
      </c>
      <c r="Q25" s="326">
        <v>0.36</v>
      </c>
      <c r="R25" s="295">
        <f t="shared" ref="R25:R33" si="6">(Q25*$O$34)/$P$8</f>
        <v>0.36</v>
      </c>
      <c r="S25" s="295">
        <f t="shared" si="2"/>
        <v>0.39200329949342827</v>
      </c>
      <c r="T25" s="295">
        <f t="shared" si="3"/>
        <v>0.50705506266216349</v>
      </c>
    </row>
    <row r="26" spans="1:21" ht="14.4">
      <c r="A26" s="302" t="s">
        <v>158</v>
      </c>
      <c r="B26" s="297">
        <v>0.66900000000000004</v>
      </c>
      <c r="C26" s="324">
        <f>'ANEXO 1'!F31</f>
        <v>0.44990928539204189</v>
      </c>
      <c r="D26" s="324">
        <f>C26/B26</f>
        <v>0.67251014258900133</v>
      </c>
      <c r="E26" s="297">
        <v>0.21299999999999999</v>
      </c>
      <c r="F26" s="325">
        <f>'ANEXO 1'!H31</f>
        <v>0.26822671208156634</v>
      </c>
      <c r="G26" s="413">
        <v>1</v>
      </c>
      <c r="H26" s="300">
        <v>1</v>
      </c>
      <c r="I26" s="324">
        <v>0.33</v>
      </c>
      <c r="J26" s="295">
        <f t="shared" si="5"/>
        <v>0.33</v>
      </c>
      <c r="K26" s="300">
        <v>1</v>
      </c>
      <c r="L26" s="295">
        <v>0</v>
      </c>
      <c r="M26" s="295">
        <f>(L26*$L$34)/$K$8</f>
        <v>0</v>
      </c>
      <c r="N26" s="295">
        <f t="shared" si="0"/>
        <v>0.26203399936840205</v>
      </c>
      <c r="O26" s="295">
        <f t="shared" si="0"/>
        <v>0.50062753564725038</v>
      </c>
      <c r="P26" s="295">
        <v>1</v>
      </c>
      <c r="Q26" s="326">
        <v>0.28000000000000003</v>
      </c>
      <c r="R26" s="295">
        <f t="shared" si="6"/>
        <v>0.28000000000000003</v>
      </c>
      <c r="S26" s="295">
        <f t="shared" si="2"/>
        <v>0.27101699968420101</v>
      </c>
      <c r="T26" s="295">
        <f t="shared" si="3"/>
        <v>0.3903137678236252</v>
      </c>
    </row>
    <row r="27" spans="1:21" ht="18" customHeight="1">
      <c r="A27" s="302" t="s">
        <v>13</v>
      </c>
      <c r="B27" s="297">
        <v>0.66900000000000004</v>
      </c>
      <c r="C27" s="324">
        <f>'ANEXO 1'!F33</f>
        <v>1</v>
      </c>
      <c r="D27" s="324">
        <v>1</v>
      </c>
      <c r="E27" s="297">
        <v>0.21299999999999999</v>
      </c>
      <c r="F27" s="325">
        <f>'ANEXO 1'!H33</f>
        <v>1</v>
      </c>
      <c r="G27" s="413">
        <v>1</v>
      </c>
      <c r="H27" s="300">
        <v>1</v>
      </c>
      <c r="I27" s="324">
        <v>1</v>
      </c>
      <c r="J27" s="295">
        <f t="shared" si="5"/>
        <v>1</v>
      </c>
      <c r="K27" s="300">
        <v>1</v>
      </c>
      <c r="L27" s="295">
        <v>1</v>
      </c>
      <c r="M27" s="295">
        <v>0</v>
      </c>
      <c r="N27" s="295">
        <f t="shared" si="0"/>
        <v>1</v>
      </c>
      <c r="O27" s="295">
        <f>AVERAGE(M27,D27,G27,J27)</f>
        <v>0.75</v>
      </c>
      <c r="P27" s="295">
        <v>1</v>
      </c>
      <c r="Q27" s="326">
        <v>0.54</v>
      </c>
      <c r="R27" s="295">
        <f t="shared" si="6"/>
        <v>0.54</v>
      </c>
      <c r="S27" s="295">
        <f t="shared" si="2"/>
        <v>0.77</v>
      </c>
      <c r="T27" s="295">
        <f t="shared" si="3"/>
        <v>0.64500000000000002</v>
      </c>
    </row>
    <row r="28" spans="1:21" ht="18.75" customHeight="1">
      <c r="A28" s="302" t="s">
        <v>255</v>
      </c>
      <c r="B28" s="327"/>
      <c r="C28" s="327"/>
      <c r="D28" s="327"/>
      <c r="E28" s="327"/>
      <c r="F28" s="327"/>
      <c r="G28" s="327"/>
      <c r="H28" s="327"/>
      <c r="I28" s="327"/>
      <c r="J28" s="327"/>
      <c r="K28" s="295"/>
      <c r="L28" s="295"/>
      <c r="M28" s="295"/>
      <c r="N28" s="295"/>
      <c r="O28" s="295"/>
      <c r="P28" s="295">
        <v>1</v>
      </c>
      <c r="Q28" s="326">
        <v>0.13500000000000001</v>
      </c>
      <c r="R28" s="295">
        <f t="shared" si="6"/>
        <v>0.13500000000000001</v>
      </c>
      <c r="S28" s="295">
        <f t="shared" si="2"/>
        <v>0.13500000000000001</v>
      </c>
      <c r="T28" s="295">
        <f t="shared" si="3"/>
        <v>0.13500000000000001</v>
      </c>
    </row>
    <row r="29" spans="1:21" ht="14.4">
      <c r="A29" s="302" t="s">
        <v>256</v>
      </c>
      <c r="B29" s="311"/>
      <c r="C29" s="311"/>
      <c r="D29" s="311"/>
      <c r="E29" s="311"/>
      <c r="F29" s="311"/>
      <c r="G29" s="311"/>
      <c r="H29" s="311"/>
      <c r="I29" s="311"/>
      <c r="J29" s="311"/>
      <c r="K29" s="295"/>
      <c r="L29" s="295"/>
      <c r="M29" s="295"/>
      <c r="N29" s="295"/>
      <c r="O29" s="295"/>
      <c r="P29" s="295">
        <v>1</v>
      </c>
      <c r="Q29" s="326">
        <v>0.24</v>
      </c>
      <c r="R29" s="295">
        <f t="shared" si="6"/>
        <v>0.24</v>
      </c>
      <c r="S29" s="295">
        <f t="shared" si="2"/>
        <v>0.24</v>
      </c>
      <c r="T29" s="295">
        <f t="shared" si="3"/>
        <v>0.24</v>
      </c>
    </row>
    <row r="30" spans="1:21" ht="14.4">
      <c r="A30" s="302" t="s">
        <v>257</v>
      </c>
      <c r="B30" s="311"/>
      <c r="C30" s="311"/>
      <c r="D30" s="311"/>
      <c r="E30" s="311"/>
      <c r="F30" s="311"/>
      <c r="G30" s="311"/>
      <c r="H30" s="311"/>
      <c r="I30" s="311"/>
      <c r="J30" s="311"/>
      <c r="K30" s="295"/>
      <c r="L30" s="295"/>
      <c r="M30" s="295"/>
      <c r="N30" s="295"/>
      <c r="O30" s="295"/>
      <c r="P30" s="295">
        <v>1</v>
      </c>
      <c r="Q30" s="326">
        <v>0.66500000000000004</v>
      </c>
      <c r="R30" s="295">
        <f t="shared" si="6"/>
        <v>0.66500000000000004</v>
      </c>
      <c r="S30" s="295">
        <f t="shared" si="2"/>
        <v>0.66500000000000004</v>
      </c>
      <c r="T30" s="295">
        <f t="shared" si="3"/>
        <v>0.66500000000000004</v>
      </c>
    </row>
    <row r="31" spans="1:21" ht="14.4">
      <c r="A31" s="302" t="s">
        <v>258</v>
      </c>
      <c r="B31" s="311"/>
      <c r="C31" s="311"/>
      <c r="D31" s="311"/>
      <c r="E31" s="311"/>
      <c r="F31" s="311"/>
      <c r="G31" s="311"/>
      <c r="H31" s="311"/>
      <c r="I31" s="311"/>
      <c r="J31" s="311"/>
      <c r="K31" s="295"/>
      <c r="L31" s="295"/>
      <c r="M31" s="295"/>
      <c r="N31" s="295"/>
      <c r="O31" s="295"/>
      <c r="P31" s="295">
        <v>1</v>
      </c>
      <c r="Q31" s="326">
        <v>0.59599999999999997</v>
      </c>
      <c r="R31" s="295">
        <f t="shared" si="6"/>
        <v>0.59599999999999997</v>
      </c>
      <c r="S31" s="295">
        <f t="shared" si="2"/>
        <v>0.59599999999999997</v>
      </c>
      <c r="T31" s="295">
        <f t="shared" si="3"/>
        <v>0.59599999999999997</v>
      </c>
    </row>
    <row r="32" spans="1:21" ht="14.4">
      <c r="A32" s="302" t="s">
        <v>259</v>
      </c>
      <c r="B32" s="311"/>
      <c r="C32" s="311"/>
      <c r="D32" s="311"/>
      <c r="E32" s="311"/>
      <c r="F32" s="311"/>
      <c r="G32" s="311"/>
      <c r="H32" s="311"/>
      <c r="I32" s="311"/>
      <c r="J32" s="311"/>
      <c r="K32" s="295"/>
      <c r="L32" s="295"/>
      <c r="M32" s="295"/>
      <c r="N32" s="295"/>
      <c r="O32" s="295"/>
      <c r="P32" s="295">
        <v>1</v>
      </c>
      <c r="Q32" s="326">
        <v>0.43</v>
      </c>
      <c r="R32" s="295">
        <f t="shared" si="6"/>
        <v>0.43</v>
      </c>
      <c r="S32" s="295">
        <f t="shared" si="2"/>
        <v>0.43</v>
      </c>
      <c r="T32" s="295">
        <f t="shared" si="3"/>
        <v>0.43</v>
      </c>
    </row>
    <row r="33" spans="1:20" ht="14.4">
      <c r="A33" s="302" t="s">
        <v>260</v>
      </c>
      <c r="B33" s="311"/>
      <c r="C33" s="311"/>
      <c r="D33" s="311"/>
      <c r="E33" s="311"/>
      <c r="F33" s="311"/>
      <c r="G33" s="311"/>
      <c r="H33" s="311"/>
      <c r="I33" s="311"/>
      <c r="J33" s="311"/>
      <c r="K33" s="295"/>
      <c r="L33" s="295"/>
      <c r="M33" s="295"/>
      <c r="N33" s="295"/>
      <c r="O33" s="295"/>
      <c r="P33" s="295">
        <v>1</v>
      </c>
      <c r="Q33" s="326">
        <v>0.41</v>
      </c>
      <c r="R33" s="295">
        <f t="shared" si="6"/>
        <v>0.41</v>
      </c>
      <c r="S33" s="295">
        <f t="shared" si="2"/>
        <v>0.41</v>
      </c>
      <c r="T33" s="295">
        <f t="shared" si="3"/>
        <v>0.41</v>
      </c>
    </row>
    <row r="34" spans="1:20" ht="12" hidden="1">
      <c r="A34" s="328"/>
      <c r="B34" s="329"/>
      <c r="C34" s="329"/>
      <c r="D34" s="329"/>
      <c r="E34" s="329"/>
      <c r="F34" s="329"/>
      <c r="G34" s="329"/>
      <c r="H34" s="329"/>
      <c r="I34" s="329"/>
      <c r="J34" s="329"/>
      <c r="K34" s="330"/>
      <c r="L34" s="330">
        <v>1</v>
      </c>
      <c r="M34" s="330"/>
      <c r="N34" s="330"/>
      <c r="O34" s="331">
        <v>1</v>
      </c>
      <c r="P34" s="331"/>
      <c r="Q34" s="331"/>
      <c r="R34" s="331"/>
      <c r="S34" s="332"/>
      <c r="T34" s="333"/>
    </row>
    <row r="35" spans="1:20" ht="15.6">
      <c r="A35" s="473" t="s">
        <v>261</v>
      </c>
      <c r="B35" s="473"/>
      <c r="C35" s="473"/>
      <c r="D35" s="473"/>
      <c r="E35" s="473"/>
      <c r="F35" s="473"/>
      <c r="G35" s="473"/>
      <c r="H35" s="473"/>
      <c r="I35" s="473"/>
      <c r="J35" s="473"/>
      <c r="K35" s="473"/>
      <c r="L35" s="473"/>
      <c r="M35" s="473"/>
      <c r="N35" s="473"/>
      <c r="O35" s="473"/>
      <c r="P35" s="473"/>
      <c r="Q35" s="473"/>
      <c r="R35" s="473"/>
      <c r="S35" s="473"/>
      <c r="T35" s="474"/>
    </row>
    <row r="36" spans="1:20" ht="26.25" customHeight="1">
      <c r="A36" s="492" t="s">
        <v>262</v>
      </c>
      <c r="B36" s="485" t="s">
        <v>236</v>
      </c>
      <c r="C36" s="485"/>
      <c r="D36" s="485"/>
      <c r="E36" s="485" t="s">
        <v>237</v>
      </c>
      <c r="F36" s="485"/>
      <c r="G36" s="485"/>
      <c r="H36" s="485" t="s">
        <v>238</v>
      </c>
      <c r="I36" s="485"/>
      <c r="J36" s="485"/>
      <c r="K36" s="485" t="s">
        <v>263</v>
      </c>
      <c r="L36" s="485"/>
      <c r="M36" s="485"/>
      <c r="N36" s="496" t="s">
        <v>264</v>
      </c>
      <c r="O36" s="477"/>
      <c r="P36" s="354"/>
      <c r="Q36" s="492" t="s">
        <v>265</v>
      </c>
      <c r="R36" s="477"/>
      <c r="S36" s="485" t="s">
        <v>266</v>
      </c>
      <c r="T36" s="485"/>
    </row>
    <row r="37" spans="1:20" ht="22.5" customHeight="1">
      <c r="A37" s="495"/>
      <c r="B37" s="485"/>
      <c r="C37" s="485"/>
      <c r="D37" s="485"/>
      <c r="E37" s="485"/>
      <c r="F37" s="485"/>
      <c r="G37" s="485"/>
      <c r="H37" s="485"/>
      <c r="I37" s="485"/>
      <c r="J37" s="485"/>
      <c r="K37" s="485"/>
      <c r="L37" s="485"/>
      <c r="M37" s="485"/>
      <c r="N37" s="497"/>
      <c r="O37" s="494"/>
      <c r="P37" s="355"/>
      <c r="Q37" s="493"/>
      <c r="R37" s="494"/>
      <c r="S37" s="490" t="s">
        <v>241</v>
      </c>
      <c r="T37" s="490" t="s">
        <v>242</v>
      </c>
    </row>
    <row r="38" spans="1:20" ht="25.5" customHeight="1">
      <c r="A38" s="493"/>
      <c r="B38" s="276" t="s">
        <v>311</v>
      </c>
      <c r="C38" s="277" t="s">
        <v>244</v>
      </c>
      <c r="D38" s="277" t="s">
        <v>242</v>
      </c>
      <c r="E38" s="276" t="s">
        <v>311</v>
      </c>
      <c r="F38" s="276" t="s">
        <v>244</v>
      </c>
      <c r="G38" s="276" t="s">
        <v>242</v>
      </c>
      <c r="H38" s="276" t="s">
        <v>267</v>
      </c>
      <c r="I38" s="276" t="s">
        <v>244</v>
      </c>
      <c r="J38" s="276" t="s">
        <v>242</v>
      </c>
      <c r="K38" s="276" t="s">
        <v>267</v>
      </c>
      <c r="L38" s="276" t="s">
        <v>244</v>
      </c>
      <c r="M38" s="276" t="s">
        <v>242</v>
      </c>
      <c r="N38" s="276" t="s">
        <v>244</v>
      </c>
      <c r="O38" s="276" t="s">
        <v>242</v>
      </c>
      <c r="P38" s="276"/>
      <c r="Q38" s="276" t="s">
        <v>241</v>
      </c>
      <c r="R38" s="276" t="s">
        <v>247</v>
      </c>
      <c r="S38" s="491"/>
      <c r="T38" s="491"/>
    </row>
    <row r="39" spans="1:20" ht="14.4">
      <c r="A39" s="334" t="s">
        <v>268</v>
      </c>
      <c r="B39" s="297">
        <v>0.66900000000000004</v>
      </c>
      <c r="C39" s="335">
        <f>'ANEXO 1'!F36</f>
        <v>0.27196099866895368</v>
      </c>
      <c r="D39" s="336">
        <f t="shared" ref="D39:D44" si="7">C39/B39</f>
        <v>0.40651868261428054</v>
      </c>
      <c r="E39" s="297">
        <v>0.21299999999999999</v>
      </c>
      <c r="F39" s="297">
        <f>'ANEXO 1'!H36</f>
        <v>5.5195089056844851E-3</v>
      </c>
      <c r="G39" s="324">
        <f>F39/E39</f>
        <v>2.5913187350631386E-2</v>
      </c>
      <c r="H39" s="300">
        <v>1</v>
      </c>
      <c r="I39" s="337">
        <v>0</v>
      </c>
      <c r="J39" s="324">
        <f t="shared" ref="J39:J44" si="8">I39/H39</f>
        <v>0</v>
      </c>
      <c r="K39" s="337" t="s">
        <v>249</v>
      </c>
      <c r="L39" s="337" t="s">
        <v>249</v>
      </c>
      <c r="M39" s="337" t="s">
        <v>249</v>
      </c>
      <c r="N39" s="295">
        <f t="shared" ref="N39:O44" si="9">AVERAGE(L39,C39,F39)</f>
        <v>0.13874025378731908</v>
      </c>
      <c r="O39" s="295">
        <f t="shared" si="9"/>
        <v>0.21621593498245595</v>
      </c>
      <c r="P39" s="295">
        <v>1</v>
      </c>
      <c r="Q39" s="338">
        <v>0.56999999999999995</v>
      </c>
      <c r="R39" s="295">
        <f t="shared" ref="R39:R44" si="10">(Q39*$O$34)/$P$8</f>
        <v>0.56999999999999995</v>
      </c>
      <c r="S39" s="295">
        <f>AVERAGE(N39,Q39)</f>
        <v>0.35437012689365954</v>
      </c>
      <c r="T39" s="338">
        <f>AVERAGE(O39,R39)</f>
        <v>0.39310796749122795</v>
      </c>
    </row>
    <row r="40" spans="1:20" ht="14.4">
      <c r="A40" s="334" t="s">
        <v>269</v>
      </c>
      <c r="B40" s="297">
        <v>0.66900000000000004</v>
      </c>
      <c r="C40" s="335">
        <f>'ANEXO 1'!F37</f>
        <v>0.58599969735156843</v>
      </c>
      <c r="D40" s="339">
        <f t="shared" si="7"/>
        <v>0.87593377780503501</v>
      </c>
      <c r="E40" s="297">
        <v>0.21299999999999999</v>
      </c>
      <c r="F40" s="297">
        <f>'ANEXO 1'!H37</f>
        <v>0.12735274765506963</v>
      </c>
      <c r="G40" s="324">
        <f>F40/E40</f>
        <v>0.59790022373272123</v>
      </c>
      <c r="H40" s="300">
        <v>1</v>
      </c>
      <c r="I40" s="324">
        <v>0.6</v>
      </c>
      <c r="J40" s="324">
        <f t="shared" si="8"/>
        <v>0.6</v>
      </c>
      <c r="K40" s="337" t="s">
        <v>249</v>
      </c>
      <c r="L40" s="337" t="s">
        <v>249</v>
      </c>
      <c r="M40" s="337" t="s">
        <v>249</v>
      </c>
      <c r="N40" s="295">
        <f t="shared" si="9"/>
        <v>0.35667622250331904</v>
      </c>
      <c r="O40" s="295">
        <f t="shared" si="9"/>
        <v>0.73691700076887812</v>
      </c>
      <c r="P40" s="295">
        <v>1</v>
      </c>
      <c r="Q40" s="338">
        <v>0.45</v>
      </c>
      <c r="R40" s="295">
        <f t="shared" si="10"/>
        <v>0.45</v>
      </c>
      <c r="S40" s="295">
        <f t="shared" ref="S40:T44" si="11">AVERAGE(N40,Q40)</f>
        <v>0.40333811125165953</v>
      </c>
      <c r="T40" s="338">
        <f t="shared" si="11"/>
        <v>0.59345850038443904</v>
      </c>
    </row>
    <row r="41" spans="1:20" ht="14.4">
      <c r="A41" s="334" t="s">
        <v>270</v>
      </c>
      <c r="B41" s="297">
        <v>0.66900000000000004</v>
      </c>
      <c r="C41" s="335">
        <f>'ANEXO 1'!F38</f>
        <v>0.53394774554585678</v>
      </c>
      <c r="D41" s="339">
        <f t="shared" si="7"/>
        <v>0.79812816972474854</v>
      </c>
      <c r="E41" s="297">
        <v>0.21299999999999999</v>
      </c>
      <c r="F41" s="297">
        <f>'ANEXO 1'!H38</f>
        <v>0.22200334736338634</v>
      </c>
      <c r="G41" s="324">
        <v>1</v>
      </c>
      <c r="H41" s="300">
        <v>1</v>
      </c>
      <c r="I41" s="324">
        <v>0.65</v>
      </c>
      <c r="J41" s="324">
        <f t="shared" si="8"/>
        <v>0.65</v>
      </c>
      <c r="K41" s="337" t="s">
        <v>249</v>
      </c>
      <c r="L41" s="337" t="s">
        <v>249</v>
      </c>
      <c r="M41" s="337" t="s">
        <v>249</v>
      </c>
      <c r="N41" s="295">
        <f t="shared" si="9"/>
        <v>0.37797554645462156</v>
      </c>
      <c r="O41" s="295">
        <f t="shared" si="9"/>
        <v>0.89906408486237432</v>
      </c>
      <c r="P41" s="295">
        <v>1</v>
      </c>
      <c r="Q41" s="338">
        <v>0.54</v>
      </c>
      <c r="R41" s="295">
        <f t="shared" si="10"/>
        <v>0.54</v>
      </c>
      <c r="S41" s="295">
        <f t="shared" si="11"/>
        <v>0.45898777322731077</v>
      </c>
      <c r="T41" s="338">
        <f t="shared" si="11"/>
        <v>0.71953204243118718</v>
      </c>
    </row>
    <row r="42" spans="1:20" ht="14.4">
      <c r="A42" s="334" t="s">
        <v>271</v>
      </c>
      <c r="B42" s="297">
        <v>0.66900000000000004</v>
      </c>
      <c r="C42" s="335">
        <f>'ANEXO 1'!F39</f>
        <v>0.21857307579462101</v>
      </c>
      <c r="D42" s="339">
        <f t="shared" si="7"/>
        <v>0.32671610731632439</v>
      </c>
      <c r="E42" s="297">
        <v>0.21299999999999999</v>
      </c>
      <c r="F42" s="297">
        <f>'ANEXO 1'!H39</f>
        <v>7.8782020332003599E-3</v>
      </c>
      <c r="G42" s="324">
        <f>F42/E42</f>
        <v>3.6986864005635493E-2</v>
      </c>
      <c r="H42" s="300">
        <v>1</v>
      </c>
      <c r="I42" s="340">
        <v>0.39</v>
      </c>
      <c r="J42" s="324">
        <f t="shared" si="8"/>
        <v>0.39</v>
      </c>
      <c r="K42" s="337" t="s">
        <v>249</v>
      </c>
      <c r="L42" s="337" t="s">
        <v>249</v>
      </c>
      <c r="M42" s="337" t="s">
        <v>249</v>
      </c>
      <c r="N42" s="295">
        <f t="shared" si="9"/>
        <v>0.11322563891391069</v>
      </c>
      <c r="O42" s="295">
        <f t="shared" si="9"/>
        <v>0.18185148566097994</v>
      </c>
      <c r="P42" s="295">
        <v>1</v>
      </c>
      <c r="Q42" s="338">
        <v>0.35</v>
      </c>
      <c r="R42" s="295">
        <f t="shared" si="10"/>
        <v>0.35</v>
      </c>
      <c r="S42" s="295">
        <f t="shared" si="11"/>
        <v>0.23161281945695533</v>
      </c>
      <c r="T42" s="338">
        <f t="shared" si="11"/>
        <v>0.26592574283048998</v>
      </c>
    </row>
    <row r="43" spans="1:20" ht="14.4">
      <c r="A43" s="334" t="s">
        <v>272</v>
      </c>
      <c r="B43" s="297">
        <v>0.66900000000000004</v>
      </c>
      <c r="C43" s="335">
        <f>'ANEXO 1'!F40</f>
        <v>0.61408026663082915</v>
      </c>
      <c r="D43" s="339">
        <f t="shared" si="7"/>
        <v>0.91790772291603751</v>
      </c>
      <c r="E43" s="297">
        <v>0.21299999999999999</v>
      </c>
      <c r="F43" s="297">
        <f>'ANEXO 1'!H40</f>
        <v>5.1248531648971911E-2</v>
      </c>
      <c r="G43" s="324">
        <f>F43/E43</f>
        <v>0.24060343497169911</v>
      </c>
      <c r="H43" s="300">
        <v>1</v>
      </c>
      <c r="I43" s="324">
        <v>0.51</v>
      </c>
      <c r="J43" s="324">
        <f t="shared" si="8"/>
        <v>0.51</v>
      </c>
      <c r="K43" s="337" t="s">
        <v>249</v>
      </c>
      <c r="L43" s="337" t="s">
        <v>249</v>
      </c>
      <c r="M43" s="337" t="s">
        <v>249</v>
      </c>
      <c r="N43" s="295">
        <f t="shared" si="9"/>
        <v>0.33266439913990054</v>
      </c>
      <c r="O43" s="295">
        <f t="shared" si="9"/>
        <v>0.57925557894386825</v>
      </c>
      <c r="P43" s="295">
        <v>1</v>
      </c>
      <c r="Q43" s="338">
        <v>0.4</v>
      </c>
      <c r="R43" s="295">
        <f t="shared" si="10"/>
        <v>0.4</v>
      </c>
      <c r="S43" s="295">
        <f t="shared" si="11"/>
        <v>0.36633219956995028</v>
      </c>
      <c r="T43" s="338">
        <f t="shared" si="11"/>
        <v>0.48962778947193414</v>
      </c>
    </row>
    <row r="44" spans="1:20" ht="14.4">
      <c r="A44" s="334" t="s">
        <v>273</v>
      </c>
      <c r="B44" s="297">
        <v>0.66900000000000004</v>
      </c>
      <c r="C44" s="335">
        <f>'ANEXO 1'!F41</f>
        <v>0.56706310155214101</v>
      </c>
      <c r="D44" s="339">
        <f t="shared" si="7"/>
        <v>0.84762795448750516</v>
      </c>
      <c r="E44" s="297">
        <v>0.21299999999999999</v>
      </c>
      <c r="F44" s="297">
        <f>'ANEXO 1'!H41</f>
        <v>0.16215002573902193</v>
      </c>
      <c r="G44" s="324">
        <f>F44/E44</f>
        <v>0.76126772647428143</v>
      </c>
      <c r="H44" s="300">
        <v>1</v>
      </c>
      <c r="I44" s="324">
        <v>0.28000000000000003</v>
      </c>
      <c r="J44" s="324">
        <f t="shared" si="8"/>
        <v>0.28000000000000003</v>
      </c>
      <c r="K44" s="337" t="s">
        <v>249</v>
      </c>
      <c r="L44" s="337" t="s">
        <v>249</v>
      </c>
      <c r="M44" s="337" t="s">
        <v>249</v>
      </c>
      <c r="N44" s="295">
        <f t="shared" si="9"/>
        <v>0.36460656364558147</v>
      </c>
      <c r="O44" s="295">
        <f t="shared" si="9"/>
        <v>0.80444784048089324</v>
      </c>
      <c r="P44" s="295">
        <v>1</v>
      </c>
      <c r="Q44" s="338">
        <v>0.56000000000000005</v>
      </c>
      <c r="R44" s="295">
        <f t="shared" si="10"/>
        <v>0.56000000000000005</v>
      </c>
      <c r="S44" s="295">
        <f t="shared" si="11"/>
        <v>0.46230328182279079</v>
      </c>
      <c r="T44" s="338">
        <f t="shared" si="11"/>
        <v>0.68222392024044665</v>
      </c>
    </row>
    <row r="45" spans="1:20" ht="13.2">
      <c r="A45" s="341"/>
      <c r="B45" s="341"/>
      <c r="C45" s="341"/>
      <c r="D45" s="341"/>
      <c r="E45" s="341"/>
      <c r="F45" s="341"/>
      <c r="G45" s="341"/>
      <c r="H45" s="341"/>
      <c r="I45" s="341"/>
      <c r="J45" s="341"/>
      <c r="K45" s="341"/>
      <c r="L45" s="341"/>
      <c r="M45" s="342"/>
      <c r="N45" s="342"/>
      <c r="O45" s="341"/>
      <c r="P45" s="341"/>
      <c r="Q45" s="341"/>
      <c r="R45" s="343"/>
      <c r="S45" s="344"/>
      <c r="T45" s="345"/>
    </row>
    <row r="46" spans="1:20" ht="13.2">
      <c r="A46" s="346" t="s">
        <v>274</v>
      </c>
      <c r="B46" s="346"/>
      <c r="C46" s="346"/>
      <c r="D46" s="346"/>
      <c r="E46" s="346"/>
      <c r="F46" s="346"/>
      <c r="G46" s="346"/>
      <c r="H46" s="346"/>
      <c r="I46" s="346"/>
      <c r="J46" s="346"/>
      <c r="K46" s="347"/>
      <c r="L46" s="348"/>
      <c r="M46" s="348"/>
      <c r="N46" s="348"/>
      <c r="O46" s="348"/>
      <c r="P46" s="348"/>
      <c r="Q46" s="348"/>
      <c r="R46" s="348"/>
      <c r="S46" s="349"/>
      <c r="T46" s="348"/>
    </row>
    <row r="47" spans="1:20" ht="13.2">
      <c r="A47" s="346" t="s">
        <v>275</v>
      </c>
      <c r="B47" s="346"/>
      <c r="C47" s="346"/>
      <c r="D47" s="346"/>
      <c r="E47" s="346"/>
      <c r="F47" s="346"/>
      <c r="G47" s="346"/>
      <c r="H47" s="346"/>
      <c r="I47" s="346"/>
      <c r="J47" s="346"/>
      <c r="K47" s="347"/>
      <c r="L47" s="348"/>
      <c r="M47" s="348"/>
      <c r="N47" s="348"/>
      <c r="O47" s="348"/>
      <c r="P47" s="348"/>
      <c r="Q47" s="348"/>
      <c r="R47" s="348"/>
      <c r="S47" s="349"/>
      <c r="T47" s="348"/>
    </row>
    <row r="48" spans="1:20" ht="13.2">
      <c r="A48" s="346" t="s">
        <v>276</v>
      </c>
      <c r="B48" s="346"/>
      <c r="C48" s="346"/>
      <c r="D48" s="346"/>
      <c r="E48" s="346"/>
      <c r="F48" s="346"/>
      <c r="G48" s="346"/>
      <c r="H48" s="346"/>
      <c r="I48" s="346"/>
      <c r="J48" s="346"/>
      <c r="K48" s="347"/>
      <c r="L48" s="348"/>
      <c r="M48" s="348"/>
      <c r="N48" s="348"/>
      <c r="O48" s="348"/>
      <c r="P48" s="348"/>
      <c r="Q48" s="348"/>
      <c r="R48" s="348"/>
      <c r="S48" s="349"/>
      <c r="T48" s="348"/>
    </row>
    <row r="49" spans="1:18" ht="25.5" customHeight="1">
      <c r="A49" s="350"/>
      <c r="B49" s="350"/>
      <c r="C49" s="350"/>
      <c r="D49" s="350"/>
      <c r="E49" s="350"/>
      <c r="F49" s="346"/>
      <c r="G49" s="346"/>
      <c r="H49" s="346"/>
      <c r="I49" s="346"/>
      <c r="J49" s="346"/>
      <c r="K49" s="346"/>
      <c r="L49" s="346"/>
      <c r="M49" s="346"/>
      <c r="N49" s="346"/>
      <c r="R49" s="285"/>
    </row>
  </sheetData>
  <mergeCells count="26">
    <mergeCell ref="Q36:R37"/>
    <mergeCell ref="S36:T36"/>
    <mergeCell ref="S37:S38"/>
    <mergeCell ref="T37:T38"/>
    <mergeCell ref="A36:A38"/>
    <mergeCell ref="B36:D37"/>
    <mergeCell ref="E36:G37"/>
    <mergeCell ref="H36:J37"/>
    <mergeCell ref="K36:M37"/>
    <mergeCell ref="N36:O37"/>
    <mergeCell ref="A35:T35"/>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s>
  <pageMargins left="0.70866141732283472" right="0.70866141732283472" top="0.74803149606299213" bottom="0.74803149606299213" header="0.31496062992125984" footer="0.31496062992125984"/>
  <pageSetup scale="85" orientation="landscape" r:id="rId1"/>
  <ignoredErrors>
    <ignoredError sqref="S13:U15 S24:U33 U23 S18:U22 U16 S17"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1" zoomScale="70" zoomScaleNormal="70" workbookViewId="0">
      <selection activeCell="P46" sqref="P46"/>
    </sheetView>
  </sheetViews>
  <sheetFormatPr baseColWidth="10" defaultRowHeight="10.199999999999999"/>
  <cols>
    <col min="1" max="2" width="0" hidden="1" customWidth="1"/>
    <col min="3" max="3" width="12.42578125" hidden="1" customWidth="1"/>
    <col min="4" max="4" width="14.28515625" hidden="1" customWidth="1"/>
    <col min="5" max="5" width="13.140625" hidden="1" customWidth="1"/>
    <col min="6" max="6" width="11.42578125" style="356" hidden="1" customWidth="1"/>
    <col min="7" max="7" width="14.7109375" hidden="1" customWidth="1"/>
    <col min="8" max="8" width="15.7109375" hidden="1" customWidth="1"/>
    <col min="9" max="9" width="10.85546875" style="356" hidden="1" customWidth="1"/>
    <col min="10" max="10" width="26.85546875" customWidth="1"/>
    <col min="11" max="11" width="20.42578125" customWidth="1"/>
    <col min="12" max="12" width="21.42578125" customWidth="1"/>
    <col min="13" max="13" width="26.85546875" customWidth="1"/>
    <col min="14" max="14" width="28.28515625" customWidth="1"/>
    <col min="15" max="15" width="29.7109375" customWidth="1"/>
    <col min="16" max="16" width="35.7109375" customWidth="1"/>
    <col min="17" max="17" width="2.85546875" hidden="1" customWidth="1"/>
    <col min="18" max="18" width="16.28515625" bestFit="1" customWidth="1"/>
    <col min="237" max="237" width="12.42578125" customWidth="1"/>
    <col min="238" max="238" width="14.28515625" customWidth="1"/>
    <col min="239" max="239" width="13.140625" customWidth="1"/>
    <col min="240" max="240" width="11.42578125" customWidth="1"/>
    <col min="241" max="241" width="14.7109375" customWidth="1"/>
    <col min="242" max="242" width="15.7109375" customWidth="1"/>
    <col min="243" max="243" width="10.85546875" customWidth="1"/>
    <col min="244" max="244" width="11.7109375" customWidth="1"/>
    <col min="245" max="245" width="13.42578125" customWidth="1"/>
    <col min="246" max="246" width="12" customWidth="1"/>
    <col min="247" max="247" width="13.85546875" customWidth="1"/>
    <col min="248" max="248" width="14.7109375" customWidth="1"/>
    <col min="249" max="249" width="12.28515625" customWidth="1"/>
    <col min="250" max="250" width="10.42578125" customWidth="1"/>
    <col min="251" max="252" width="0" hidden="1" customWidth="1"/>
    <col min="253" max="253" width="24.85546875" customWidth="1"/>
    <col min="257" max="265" width="0" hidden="1" customWidth="1"/>
    <col min="266" max="266" width="26.85546875" customWidth="1"/>
    <col min="267" max="267" width="20.42578125" customWidth="1"/>
    <col min="268" max="268" width="21.42578125" customWidth="1"/>
    <col min="269" max="269" width="26.85546875" customWidth="1"/>
    <col min="270" max="270" width="28.28515625" customWidth="1"/>
    <col min="271" max="271" width="29.7109375" customWidth="1"/>
    <col min="272" max="272" width="35.7109375" customWidth="1"/>
    <col min="273" max="273" width="0" hidden="1" customWidth="1"/>
    <col min="274" max="274" width="16.28515625" bestFit="1" customWidth="1"/>
    <col min="493" max="493" width="12.42578125" customWidth="1"/>
    <col min="494" max="494" width="14.28515625" customWidth="1"/>
    <col min="495" max="495" width="13.140625" customWidth="1"/>
    <col min="496" max="496" width="11.42578125" customWidth="1"/>
    <col min="497" max="497" width="14.7109375" customWidth="1"/>
    <col min="498" max="498" width="15.7109375" customWidth="1"/>
    <col min="499" max="499" width="10.85546875" customWidth="1"/>
    <col min="500" max="500" width="11.7109375" customWidth="1"/>
    <col min="501" max="501" width="13.42578125" customWidth="1"/>
    <col min="502" max="502" width="12" customWidth="1"/>
    <col min="503" max="503" width="13.85546875" customWidth="1"/>
    <col min="504" max="504" width="14.7109375" customWidth="1"/>
    <col min="505" max="505" width="12.28515625" customWidth="1"/>
    <col min="506" max="506" width="10.42578125" customWidth="1"/>
    <col min="507" max="508" width="0" hidden="1" customWidth="1"/>
    <col min="509" max="509" width="24.85546875" customWidth="1"/>
    <col min="513" max="521" width="0" hidden="1" customWidth="1"/>
    <col min="522" max="522" width="26.85546875" customWidth="1"/>
    <col min="523" max="523" width="20.42578125" customWidth="1"/>
    <col min="524" max="524" width="21.42578125" customWidth="1"/>
    <col min="525" max="525" width="26.85546875" customWidth="1"/>
    <col min="526" max="526" width="28.28515625" customWidth="1"/>
    <col min="527" max="527" width="29.7109375" customWidth="1"/>
    <col min="528" max="528" width="35.7109375" customWidth="1"/>
    <col min="529" max="529" width="0" hidden="1" customWidth="1"/>
    <col min="530" max="530" width="16.28515625" bestFit="1" customWidth="1"/>
    <col min="749" max="749" width="12.42578125" customWidth="1"/>
    <col min="750" max="750" width="14.28515625" customWidth="1"/>
    <col min="751" max="751" width="13.140625" customWidth="1"/>
    <col min="752" max="752" width="11.42578125" customWidth="1"/>
    <col min="753" max="753" width="14.7109375" customWidth="1"/>
    <col min="754" max="754" width="15.7109375" customWidth="1"/>
    <col min="755" max="755" width="10.85546875" customWidth="1"/>
    <col min="756" max="756" width="11.7109375" customWidth="1"/>
    <col min="757" max="757" width="13.42578125" customWidth="1"/>
    <col min="758" max="758" width="12" customWidth="1"/>
    <col min="759" max="759" width="13.85546875" customWidth="1"/>
    <col min="760" max="760" width="14.7109375" customWidth="1"/>
    <col min="761" max="761" width="12.28515625" customWidth="1"/>
    <col min="762" max="762" width="10.42578125" customWidth="1"/>
    <col min="763" max="764" width="0" hidden="1" customWidth="1"/>
    <col min="765" max="765" width="24.85546875" customWidth="1"/>
    <col min="769" max="777" width="0" hidden="1" customWidth="1"/>
    <col min="778" max="778" width="26.85546875" customWidth="1"/>
    <col min="779" max="779" width="20.42578125" customWidth="1"/>
    <col min="780" max="780" width="21.42578125" customWidth="1"/>
    <col min="781" max="781" width="26.85546875" customWidth="1"/>
    <col min="782" max="782" width="28.28515625" customWidth="1"/>
    <col min="783" max="783" width="29.7109375" customWidth="1"/>
    <col min="784" max="784" width="35.7109375" customWidth="1"/>
    <col min="785" max="785" width="0" hidden="1" customWidth="1"/>
    <col min="786" max="786" width="16.28515625" bestFit="1" customWidth="1"/>
    <col min="1005" max="1005" width="12.42578125" customWidth="1"/>
    <col min="1006" max="1006" width="14.28515625" customWidth="1"/>
    <col min="1007" max="1007" width="13.140625" customWidth="1"/>
    <col min="1008" max="1008" width="11.42578125" customWidth="1"/>
    <col min="1009" max="1009" width="14.7109375" customWidth="1"/>
    <col min="1010" max="1010" width="15.7109375" customWidth="1"/>
    <col min="1011" max="1011" width="10.85546875" customWidth="1"/>
    <col min="1012" max="1012" width="11.7109375" customWidth="1"/>
    <col min="1013" max="1013" width="13.42578125" customWidth="1"/>
    <col min="1014" max="1014" width="12" customWidth="1"/>
    <col min="1015" max="1015" width="13.85546875" customWidth="1"/>
    <col min="1016" max="1016" width="14.7109375" customWidth="1"/>
    <col min="1017" max="1017" width="12.28515625" customWidth="1"/>
    <col min="1018" max="1018" width="10.42578125" customWidth="1"/>
    <col min="1019" max="1020" width="0" hidden="1" customWidth="1"/>
    <col min="1021" max="1021" width="24.85546875" customWidth="1"/>
    <col min="1025" max="1033" width="0" hidden="1" customWidth="1"/>
    <col min="1034" max="1034" width="26.85546875" customWidth="1"/>
    <col min="1035" max="1035" width="20.42578125" customWidth="1"/>
    <col min="1036" max="1036" width="21.42578125" customWidth="1"/>
    <col min="1037" max="1037" width="26.85546875" customWidth="1"/>
    <col min="1038" max="1038" width="28.28515625" customWidth="1"/>
    <col min="1039" max="1039" width="29.7109375" customWidth="1"/>
    <col min="1040" max="1040" width="35.7109375" customWidth="1"/>
    <col min="1041" max="1041" width="0" hidden="1" customWidth="1"/>
    <col min="1042" max="1042" width="16.28515625" bestFit="1" customWidth="1"/>
    <col min="1261" max="1261" width="12.42578125" customWidth="1"/>
    <col min="1262" max="1262" width="14.28515625" customWidth="1"/>
    <col min="1263" max="1263" width="13.140625" customWidth="1"/>
    <col min="1264" max="1264" width="11.42578125" customWidth="1"/>
    <col min="1265" max="1265" width="14.7109375" customWidth="1"/>
    <col min="1266" max="1266" width="15.7109375" customWidth="1"/>
    <col min="1267" max="1267" width="10.85546875" customWidth="1"/>
    <col min="1268" max="1268" width="11.7109375" customWidth="1"/>
    <col min="1269" max="1269" width="13.42578125" customWidth="1"/>
    <col min="1270" max="1270" width="12" customWidth="1"/>
    <col min="1271" max="1271" width="13.85546875" customWidth="1"/>
    <col min="1272" max="1272" width="14.7109375" customWidth="1"/>
    <col min="1273" max="1273" width="12.28515625" customWidth="1"/>
    <col min="1274" max="1274" width="10.42578125" customWidth="1"/>
    <col min="1275" max="1276" width="0" hidden="1" customWidth="1"/>
    <col min="1277" max="1277" width="24.85546875" customWidth="1"/>
    <col min="1281" max="1289" width="0" hidden="1" customWidth="1"/>
    <col min="1290" max="1290" width="26.85546875" customWidth="1"/>
    <col min="1291" max="1291" width="20.42578125" customWidth="1"/>
    <col min="1292" max="1292" width="21.42578125" customWidth="1"/>
    <col min="1293" max="1293" width="26.85546875" customWidth="1"/>
    <col min="1294" max="1294" width="28.28515625" customWidth="1"/>
    <col min="1295" max="1295" width="29.7109375" customWidth="1"/>
    <col min="1296" max="1296" width="35.7109375" customWidth="1"/>
    <col min="1297" max="1297" width="0" hidden="1" customWidth="1"/>
    <col min="1298" max="1298" width="16.28515625" bestFit="1" customWidth="1"/>
    <col min="1517" max="1517" width="12.42578125" customWidth="1"/>
    <col min="1518" max="1518" width="14.28515625" customWidth="1"/>
    <col min="1519" max="1519" width="13.140625" customWidth="1"/>
    <col min="1520" max="1520" width="11.42578125" customWidth="1"/>
    <col min="1521" max="1521" width="14.7109375" customWidth="1"/>
    <col min="1522" max="1522" width="15.7109375" customWidth="1"/>
    <col min="1523" max="1523" width="10.85546875" customWidth="1"/>
    <col min="1524" max="1524" width="11.7109375" customWidth="1"/>
    <col min="1525" max="1525" width="13.42578125" customWidth="1"/>
    <col min="1526" max="1526" width="12" customWidth="1"/>
    <col min="1527" max="1527" width="13.85546875" customWidth="1"/>
    <col min="1528" max="1528" width="14.7109375" customWidth="1"/>
    <col min="1529" max="1529" width="12.28515625" customWidth="1"/>
    <col min="1530" max="1530" width="10.42578125" customWidth="1"/>
    <col min="1531" max="1532" width="0" hidden="1" customWidth="1"/>
    <col min="1533" max="1533" width="24.85546875" customWidth="1"/>
    <col min="1537" max="1545" width="0" hidden="1" customWidth="1"/>
    <col min="1546" max="1546" width="26.85546875" customWidth="1"/>
    <col min="1547" max="1547" width="20.42578125" customWidth="1"/>
    <col min="1548" max="1548" width="21.42578125" customWidth="1"/>
    <col min="1549" max="1549" width="26.85546875" customWidth="1"/>
    <col min="1550" max="1550" width="28.28515625" customWidth="1"/>
    <col min="1551" max="1551" width="29.7109375" customWidth="1"/>
    <col min="1552" max="1552" width="35.7109375" customWidth="1"/>
    <col min="1553" max="1553" width="0" hidden="1" customWidth="1"/>
    <col min="1554" max="1554" width="16.28515625" bestFit="1" customWidth="1"/>
    <col min="1773" max="1773" width="12.42578125" customWidth="1"/>
    <col min="1774" max="1774" width="14.28515625" customWidth="1"/>
    <col min="1775" max="1775" width="13.140625" customWidth="1"/>
    <col min="1776" max="1776" width="11.42578125" customWidth="1"/>
    <col min="1777" max="1777" width="14.7109375" customWidth="1"/>
    <col min="1778" max="1778" width="15.7109375" customWidth="1"/>
    <col min="1779" max="1779" width="10.85546875" customWidth="1"/>
    <col min="1780" max="1780" width="11.7109375" customWidth="1"/>
    <col min="1781" max="1781" width="13.42578125" customWidth="1"/>
    <col min="1782" max="1782" width="12" customWidth="1"/>
    <col min="1783" max="1783" width="13.85546875" customWidth="1"/>
    <col min="1784" max="1784" width="14.7109375" customWidth="1"/>
    <col min="1785" max="1785" width="12.28515625" customWidth="1"/>
    <col min="1786" max="1786" width="10.42578125" customWidth="1"/>
    <col min="1787" max="1788" width="0" hidden="1" customWidth="1"/>
    <col min="1789" max="1789" width="24.85546875" customWidth="1"/>
    <col min="1793" max="1801" width="0" hidden="1" customWidth="1"/>
    <col min="1802" max="1802" width="26.85546875" customWidth="1"/>
    <col min="1803" max="1803" width="20.42578125" customWidth="1"/>
    <col min="1804" max="1804" width="21.42578125" customWidth="1"/>
    <col min="1805" max="1805" width="26.85546875" customWidth="1"/>
    <col min="1806" max="1806" width="28.28515625" customWidth="1"/>
    <col min="1807" max="1807" width="29.7109375" customWidth="1"/>
    <col min="1808" max="1808" width="35.7109375" customWidth="1"/>
    <col min="1809" max="1809" width="0" hidden="1" customWidth="1"/>
    <col min="1810" max="1810" width="16.28515625" bestFit="1" customWidth="1"/>
    <col min="2029" max="2029" width="12.42578125" customWidth="1"/>
    <col min="2030" max="2030" width="14.28515625" customWidth="1"/>
    <col min="2031" max="2031" width="13.140625" customWidth="1"/>
    <col min="2032" max="2032" width="11.42578125" customWidth="1"/>
    <col min="2033" max="2033" width="14.7109375" customWidth="1"/>
    <col min="2034" max="2034" width="15.7109375" customWidth="1"/>
    <col min="2035" max="2035" width="10.85546875" customWidth="1"/>
    <col min="2036" max="2036" width="11.7109375" customWidth="1"/>
    <col min="2037" max="2037" width="13.42578125" customWidth="1"/>
    <col min="2038" max="2038" width="12" customWidth="1"/>
    <col min="2039" max="2039" width="13.85546875" customWidth="1"/>
    <col min="2040" max="2040" width="14.7109375" customWidth="1"/>
    <col min="2041" max="2041" width="12.28515625" customWidth="1"/>
    <col min="2042" max="2042" width="10.42578125" customWidth="1"/>
    <col min="2043" max="2044" width="0" hidden="1" customWidth="1"/>
    <col min="2045" max="2045" width="24.85546875" customWidth="1"/>
    <col min="2049" max="2057" width="0" hidden="1" customWidth="1"/>
    <col min="2058" max="2058" width="26.85546875" customWidth="1"/>
    <col min="2059" max="2059" width="20.42578125" customWidth="1"/>
    <col min="2060" max="2060" width="21.42578125" customWidth="1"/>
    <col min="2061" max="2061" width="26.85546875" customWidth="1"/>
    <col min="2062" max="2062" width="28.28515625" customWidth="1"/>
    <col min="2063" max="2063" width="29.7109375" customWidth="1"/>
    <col min="2064" max="2064" width="35.7109375" customWidth="1"/>
    <col min="2065" max="2065" width="0" hidden="1" customWidth="1"/>
    <col min="2066" max="2066" width="16.28515625" bestFit="1" customWidth="1"/>
    <col min="2285" max="2285" width="12.42578125" customWidth="1"/>
    <col min="2286" max="2286" width="14.28515625" customWidth="1"/>
    <col min="2287" max="2287" width="13.140625" customWidth="1"/>
    <col min="2288" max="2288" width="11.42578125" customWidth="1"/>
    <col min="2289" max="2289" width="14.7109375" customWidth="1"/>
    <col min="2290" max="2290" width="15.7109375" customWidth="1"/>
    <col min="2291" max="2291" width="10.85546875" customWidth="1"/>
    <col min="2292" max="2292" width="11.7109375" customWidth="1"/>
    <col min="2293" max="2293" width="13.42578125" customWidth="1"/>
    <col min="2294" max="2294" width="12" customWidth="1"/>
    <col min="2295" max="2295" width="13.85546875" customWidth="1"/>
    <col min="2296" max="2296" width="14.7109375" customWidth="1"/>
    <col min="2297" max="2297" width="12.28515625" customWidth="1"/>
    <col min="2298" max="2298" width="10.42578125" customWidth="1"/>
    <col min="2299" max="2300" width="0" hidden="1" customWidth="1"/>
    <col min="2301" max="2301" width="24.85546875" customWidth="1"/>
    <col min="2305" max="2313" width="0" hidden="1" customWidth="1"/>
    <col min="2314" max="2314" width="26.85546875" customWidth="1"/>
    <col min="2315" max="2315" width="20.42578125" customWidth="1"/>
    <col min="2316" max="2316" width="21.42578125" customWidth="1"/>
    <col min="2317" max="2317" width="26.85546875" customWidth="1"/>
    <col min="2318" max="2318" width="28.28515625" customWidth="1"/>
    <col min="2319" max="2319" width="29.7109375" customWidth="1"/>
    <col min="2320" max="2320" width="35.7109375" customWidth="1"/>
    <col min="2321" max="2321" width="0" hidden="1" customWidth="1"/>
    <col min="2322" max="2322" width="16.28515625" bestFit="1" customWidth="1"/>
    <col min="2541" max="2541" width="12.42578125" customWidth="1"/>
    <col min="2542" max="2542" width="14.28515625" customWidth="1"/>
    <col min="2543" max="2543" width="13.140625" customWidth="1"/>
    <col min="2544" max="2544" width="11.42578125" customWidth="1"/>
    <col min="2545" max="2545" width="14.7109375" customWidth="1"/>
    <col min="2546" max="2546" width="15.7109375" customWidth="1"/>
    <col min="2547" max="2547" width="10.85546875" customWidth="1"/>
    <col min="2548" max="2548" width="11.7109375" customWidth="1"/>
    <col min="2549" max="2549" width="13.42578125" customWidth="1"/>
    <col min="2550" max="2550" width="12" customWidth="1"/>
    <col min="2551" max="2551" width="13.85546875" customWidth="1"/>
    <col min="2552" max="2552" width="14.7109375" customWidth="1"/>
    <col min="2553" max="2553" width="12.28515625" customWidth="1"/>
    <col min="2554" max="2554" width="10.42578125" customWidth="1"/>
    <col min="2555" max="2556" width="0" hidden="1" customWidth="1"/>
    <col min="2557" max="2557" width="24.85546875" customWidth="1"/>
    <col min="2561" max="2569" width="0" hidden="1" customWidth="1"/>
    <col min="2570" max="2570" width="26.85546875" customWidth="1"/>
    <col min="2571" max="2571" width="20.42578125" customWidth="1"/>
    <col min="2572" max="2572" width="21.42578125" customWidth="1"/>
    <col min="2573" max="2573" width="26.85546875" customWidth="1"/>
    <col min="2574" max="2574" width="28.28515625" customWidth="1"/>
    <col min="2575" max="2575" width="29.7109375" customWidth="1"/>
    <col min="2576" max="2576" width="35.7109375" customWidth="1"/>
    <col min="2577" max="2577" width="0" hidden="1" customWidth="1"/>
    <col min="2578" max="2578" width="16.28515625" bestFit="1" customWidth="1"/>
    <col min="2797" max="2797" width="12.42578125" customWidth="1"/>
    <col min="2798" max="2798" width="14.28515625" customWidth="1"/>
    <col min="2799" max="2799" width="13.140625" customWidth="1"/>
    <col min="2800" max="2800" width="11.42578125" customWidth="1"/>
    <col min="2801" max="2801" width="14.7109375" customWidth="1"/>
    <col min="2802" max="2802" width="15.7109375" customWidth="1"/>
    <col min="2803" max="2803" width="10.85546875" customWidth="1"/>
    <col min="2804" max="2804" width="11.7109375" customWidth="1"/>
    <col min="2805" max="2805" width="13.42578125" customWidth="1"/>
    <col min="2806" max="2806" width="12" customWidth="1"/>
    <col min="2807" max="2807" width="13.85546875" customWidth="1"/>
    <col min="2808" max="2808" width="14.7109375" customWidth="1"/>
    <col min="2809" max="2809" width="12.28515625" customWidth="1"/>
    <col min="2810" max="2810" width="10.42578125" customWidth="1"/>
    <col min="2811" max="2812" width="0" hidden="1" customWidth="1"/>
    <col min="2813" max="2813" width="24.85546875" customWidth="1"/>
    <col min="2817" max="2825" width="0" hidden="1" customWidth="1"/>
    <col min="2826" max="2826" width="26.85546875" customWidth="1"/>
    <col min="2827" max="2827" width="20.42578125" customWidth="1"/>
    <col min="2828" max="2828" width="21.42578125" customWidth="1"/>
    <col min="2829" max="2829" width="26.85546875" customWidth="1"/>
    <col min="2830" max="2830" width="28.28515625" customWidth="1"/>
    <col min="2831" max="2831" width="29.7109375" customWidth="1"/>
    <col min="2832" max="2832" width="35.7109375" customWidth="1"/>
    <col min="2833" max="2833" width="0" hidden="1" customWidth="1"/>
    <col min="2834" max="2834" width="16.28515625" bestFit="1" customWidth="1"/>
    <col min="3053" max="3053" width="12.42578125" customWidth="1"/>
    <col min="3054" max="3054" width="14.28515625" customWidth="1"/>
    <col min="3055" max="3055" width="13.140625" customWidth="1"/>
    <col min="3056" max="3056" width="11.42578125" customWidth="1"/>
    <col min="3057" max="3057" width="14.7109375" customWidth="1"/>
    <col min="3058" max="3058" width="15.7109375" customWidth="1"/>
    <col min="3059" max="3059" width="10.85546875" customWidth="1"/>
    <col min="3060" max="3060" width="11.7109375" customWidth="1"/>
    <col min="3061" max="3061" width="13.42578125" customWidth="1"/>
    <col min="3062" max="3062" width="12" customWidth="1"/>
    <col min="3063" max="3063" width="13.85546875" customWidth="1"/>
    <col min="3064" max="3064" width="14.7109375" customWidth="1"/>
    <col min="3065" max="3065" width="12.28515625" customWidth="1"/>
    <col min="3066" max="3066" width="10.42578125" customWidth="1"/>
    <col min="3067" max="3068" width="0" hidden="1" customWidth="1"/>
    <col min="3069" max="3069" width="24.85546875" customWidth="1"/>
    <col min="3073" max="3081" width="0" hidden="1" customWidth="1"/>
    <col min="3082" max="3082" width="26.85546875" customWidth="1"/>
    <col min="3083" max="3083" width="20.42578125" customWidth="1"/>
    <col min="3084" max="3084" width="21.42578125" customWidth="1"/>
    <col min="3085" max="3085" width="26.85546875" customWidth="1"/>
    <col min="3086" max="3086" width="28.28515625" customWidth="1"/>
    <col min="3087" max="3087" width="29.7109375" customWidth="1"/>
    <col min="3088" max="3088" width="35.7109375" customWidth="1"/>
    <col min="3089" max="3089" width="0" hidden="1" customWidth="1"/>
    <col min="3090" max="3090" width="16.28515625" bestFit="1" customWidth="1"/>
    <col min="3309" max="3309" width="12.42578125" customWidth="1"/>
    <col min="3310" max="3310" width="14.28515625" customWidth="1"/>
    <col min="3311" max="3311" width="13.140625" customWidth="1"/>
    <col min="3312" max="3312" width="11.42578125" customWidth="1"/>
    <col min="3313" max="3313" width="14.7109375" customWidth="1"/>
    <col min="3314" max="3314" width="15.7109375" customWidth="1"/>
    <col min="3315" max="3315" width="10.85546875" customWidth="1"/>
    <col min="3316" max="3316" width="11.7109375" customWidth="1"/>
    <col min="3317" max="3317" width="13.42578125" customWidth="1"/>
    <col min="3318" max="3318" width="12" customWidth="1"/>
    <col min="3319" max="3319" width="13.85546875" customWidth="1"/>
    <col min="3320" max="3320" width="14.7109375" customWidth="1"/>
    <col min="3321" max="3321" width="12.28515625" customWidth="1"/>
    <col min="3322" max="3322" width="10.42578125" customWidth="1"/>
    <col min="3323" max="3324" width="0" hidden="1" customWidth="1"/>
    <col min="3325" max="3325" width="24.85546875" customWidth="1"/>
    <col min="3329" max="3337" width="0" hidden="1" customWidth="1"/>
    <col min="3338" max="3338" width="26.85546875" customWidth="1"/>
    <col min="3339" max="3339" width="20.42578125" customWidth="1"/>
    <col min="3340" max="3340" width="21.42578125" customWidth="1"/>
    <col min="3341" max="3341" width="26.85546875" customWidth="1"/>
    <col min="3342" max="3342" width="28.28515625" customWidth="1"/>
    <col min="3343" max="3343" width="29.7109375" customWidth="1"/>
    <col min="3344" max="3344" width="35.7109375" customWidth="1"/>
    <col min="3345" max="3345" width="0" hidden="1" customWidth="1"/>
    <col min="3346" max="3346" width="16.28515625" bestFit="1" customWidth="1"/>
    <col min="3565" max="3565" width="12.42578125" customWidth="1"/>
    <col min="3566" max="3566" width="14.28515625" customWidth="1"/>
    <col min="3567" max="3567" width="13.140625" customWidth="1"/>
    <col min="3568" max="3568" width="11.42578125" customWidth="1"/>
    <col min="3569" max="3569" width="14.7109375" customWidth="1"/>
    <col min="3570" max="3570" width="15.7109375" customWidth="1"/>
    <col min="3571" max="3571" width="10.85546875" customWidth="1"/>
    <col min="3572" max="3572" width="11.7109375" customWidth="1"/>
    <col min="3573" max="3573" width="13.42578125" customWidth="1"/>
    <col min="3574" max="3574" width="12" customWidth="1"/>
    <col min="3575" max="3575" width="13.85546875" customWidth="1"/>
    <col min="3576" max="3576" width="14.7109375" customWidth="1"/>
    <col min="3577" max="3577" width="12.28515625" customWidth="1"/>
    <col min="3578" max="3578" width="10.42578125" customWidth="1"/>
    <col min="3579" max="3580" width="0" hidden="1" customWidth="1"/>
    <col min="3581" max="3581" width="24.85546875" customWidth="1"/>
    <col min="3585" max="3593" width="0" hidden="1" customWidth="1"/>
    <col min="3594" max="3594" width="26.85546875" customWidth="1"/>
    <col min="3595" max="3595" width="20.42578125" customWidth="1"/>
    <col min="3596" max="3596" width="21.42578125" customWidth="1"/>
    <col min="3597" max="3597" width="26.85546875" customWidth="1"/>
    <col min="3598" max="3598" width="28.28515625" customWidth="1"/>
    <col min="3599" max="3599" width="29.7109375" customWidth="1"/>
    <col min="3600" max="3600" width="35.7109375" customWidth="1"/>
    <col min="3601" max="3601" width="0" hidden="1" customWidth="1"/>
    <col min="3602" max="3602" width="16.28515625" bestFit="1" customWidth="1"/>
    <col min="3821" max="3821" width="12.42578125" customWidth="1"/>
    <col min="3822" max="3822" width="14.28515625" customWidth="1"/>
    <col min="3823" max="3823" width="13.140625" customWidth="1"/>
    <col min="3824" max="3824" width="11.42578125" customWidth="1"/>
    <col min="3825" max="3825" width="14.7109375" customWidth="1"/>
    <col min="3826" max="3826" width="15.7109375" customWidth="1"/>
    <col min="3827" max="3827" width="10.85546875" customWidth="1"/>
    <col min="3828" max="3828" width="11.7109375" customWidth="1"/>
    <col min="3829" max="3829" width="13.42578125" customWidth="1"/>
    <col min="3830" max="3830" width="12" customWidth="1"/>
    <col min="3831" max="3831" width="13.85546875" customWidth="1"/>
    <col min="3832" max="3832" width="14.7109375" customWidth="1"/>
    <col min="3833" max="3833" width="12.28515625" customWidth="1"/>
    <col min="3834" max="3834" width="10.42578125" customWidth="1"/>
    <col min="3835" max="3836" width="0" hidden="1" customWidth="1"/>
    <col min="3837" max="3837" width="24.85546875" customWidth="1"/>
    <col min="3841" max="3849" width="0" hidden="1" customWidth="1"/>
    <col min="3850" max="3850" width="26.85546875" customWidth="1"/>
    <col min="3851" max="3851" width="20.42578125" customWidth="1"/>
    <col min="3852" max="3852" width="21.42578125" customWidth="1"/>
    <col min="3853" max="3853" width="26.85546875" customWidth="1"/>
    <col min="3854" max="3854" width="28.28515625" customWidth="1"/>
    <col min="3855" max="3855" width="29.7109375" customWidth="1"/>
    <col min="3856" max="3856" width="35.7109375" customWidth="1"/>
    <col min="3857" max="3857" width="0" hidden="1" customWidth="1"/>
    <col min="3858" max="3858" width="16.28515625" bestFit="1" customWidth="1"/>
    <col min="4077" max="4077" width="12.42578125" customWidth="1"/>
    <col min="4078" max="4078" width="14.28515625" customWidth="1"/>
    <col min="4079" max="4079" width="13.140625" customWidth="1"/>
    <col min="4080" max="4080" width="11.42578125" customWidth="1"/>
    <col min="4081" max="4081" width="14.7109375" customWidth="1"/>
    <col min="4082" max="4082" width="15.7109375" customWidth="1"/>
    <col min="4083" max="4083" width="10.85546875" customWidth="1"/>
    <col min="4084" max="4084" width="11.7109375" customWidth="1"/>
    <col min="4085" max="4085" width="13.42578125" customWidth="1"/>
    <col min="4086" max="4086" width="12" customWidth="1"/>
    <col min="4087" max="4087" width="13.85546875" customWidth="1"/>
    <col min="4088" max="4088" width="14.7109375" customWidth="1"/>
    <col min="4089" max="4089" width="12.28515625" customWidth="1"/>
    <col min="4090" max="4090" width="10.42578125" customWidth="1"/>
    <col min="4091" max="4092" width="0" hidden="1" customWidth="1"/>
    <col min="4093" max="4093" width="24.85546875" customWidth="1"/>
    <col min="4097" max="4105" width="0" hidden="1" customWidth="1"/>
    <col min="4106" max="4106" width="26.85546875" customWidth="1"/>
    <col min="4107" max="4107" width="20.42578125" customWidth="1"/>
    <col min="4108" max="4108" width="21.42578125" customWidth="1"/>
    <col min="4109" max="4109" width="26.85546875" customWidth="1"/>
    <col min="4110" max="4110" width="28.28515625" customWidth="1"/>
    <col min="4111" max="4111" width="29.7109375" customWidth="1"/>
    <col min="4112" max="4112" width="35.7109375" customWidth="1"/>
    <col min="4113" max="4113" width="0" hidden="1" customWidth="1"/>
    <col min="4114" max="4114" width="16.28515625" bestFit="1" customWidth="1"/>
    <col min="4333" max="4333" width="12.42578125" customWidth="1"/>
    <col min="4334" max="4334" width="14.28515625" customWidth="1"/>
    <col min="4335" max="4335" width="13.140625" customWidth="1"/>
    <col min="4336" max="4336" width="11.42578125" customWidth="1"/>
    <col min="4337" max="4337" width="14.7109375" customWidth="1"/>
    <col min="4338" max="4338" width="15.7109375" customWidth="1"/>
    <col min="4339" max="4339" width="10.85546875" customWidth="1"/>
    <col min="4340" max="4340" width="11.7109375" customWidth="1"/>
    <col min="4341" max="4341" width="13.42578125" customWidth="1"/>
    <col min="4342" max="4342" width="12" customWidth="1"/>
    <col min="4343" max="4343" width="13.85546875" customWidth="1"/>
    <col min="4344" max="4344" width="14.7109375" customWidth="1"/>
    <col min="4345" max="4345" width="12.28515625" customWidth="1"/>
    <col min="4346" max="4346" width="10.42578125" customWidth="1"/>
    <col min="4347" max="4348" width="0" hidden="1" customWidth="1"/>
    <col min="4349" max="4349" width="24.85546875" customWidth="1"/>
    <col min="4353" max="4361" width="0" hidden="1" customWidth="1"/>
    <col min="4362" max="4362" width="26.85546875" customWidth="1"/>
    <col min="4363" max="4363" width="20.42578125" customWidth="1"/>
    <col min="4364" max="4364" width="21.42578125" customWidth="1"/>
    <col min="4365" max="4365" width="26.85546875" customWidth="1"/>
    <col min="4366" max="4366" width="28.28515625" customWidth="1"/>
    <col min="4367" max="4367" width="29.7109375" customWidth="1"/>
    <col min="4368" max="4368" width="35.7109375" customWidth="1"/>
    <col min="4369" max="4369" width="0" hidden="1" customWidth="1"/>
    <col min="4370" max="4370" width="16.28515625" bestFit="1" customWidth="1"/>
    <col min="4589" max="4589" width="12.42578125" customWidth="1"/>
    <col min="4590" max="4590" width="14.28515625" customWidth="1"/>
    <col min="4591" max="4591" width="13.140625" customWidth="1"/>
    <col min="4592" max="4592" width="11.42578125" customWidth="1"/>
    <col min="4593" max="4593" width="14.7109375" customWidth="1"/>
    <col min="4594" max="4594" width="15.7109375" customWidth="1"/>
    <col min="4595" max="4595" width="10.85546875" customWidth="1"/>
    <col min="4596" max="4596" width="11.7109375" customWidth="1"/>
    <col min="4597" max="4597" width="13.42578125" customWidth="1"/>
    <col min="4598" max="4598" width="12" customWidth="1"/>
    <col min="4599" max="4599" width="13.85546875" customWidth="1"/>
    <col min="4600" max="4600" width="14.7109375" customWidth="1"/>
    <col min="4601" max="4601" width="12.28515625" customWidth="1"/>
    <col min="4602" max="4602" width="10.42578125" customWidth="1"/>
    <col min="4603" max="4604" width="0" hidden="1" customWidth="1"/>
    <col min="4605" max="4605" width="24.85546875" customWidth="1"/>
    <col min="4609" max="4617" width="0" hidden="1" customWidth="1"/>
    <col min="4618" max="4618" width="26.85546875" customWidth="1"/>
    <col min="4619" max="4619" width="20.42578125" customWidth="1"/>
    <col min="4620" max="4620" width="21.42578125" customWidth="1"/>
    <col min="4621" max="4621" width="26.85546875" customWidth="1"/>
    <col min="4622" max="4622" width="28.28515625" customWidth="1"/>
    <col min="4623" max="4623" width="29.7109375" customWidth="1"/>
    <col min="4624" max="4624" width="35.7109375" customWidth="1"/>
    <col min="4625" max="4625" width="0" hidden="1" customWidth="1"/>
    <col min="4626" max="4626" width="16.28515625" bestFit="1" customWidth="1"/>
    <col min="4845" max="4845" width="12.42578125" customWidth="1"/>
    <col min="4846" max="4846" width="14.28515625" customWidth="1"/>
    <col min="4847" max="4847" width="13.140625" customWidth="1"/>
    <col min="4848" max="4848" width="11.42578125" customWidth="1"/>
    <col min="4849" max="4849" width="14.7109375" customWidth="1"/>
    <col min="4850" max="4850" width="15.7109375" customWidth="1"/>
    <col min="4851" max="4851" width="10.85546875" customWidth="1"/>
    <col min="4852" max="4852" width="11.7109375" customWidth="1"/>
    <col min="4853" max="4853" width="13.42578125" customWidth="1"/>
    <col min="4854" max="4854" width="12" customWidth="1"/>
    <col min="4855" max="4855" width="13.85546875" customWidth="1"/>
    <col min="4856" max="4856" width="14.7109375" customWidth="1"/>
    <col min="4857" max="4857" width="12.28515625" customWidth="1"/>
    <col min="4858" max="4858" width="10.42578125" customWidth="1"/>
    <col min="4859" max="4860" width="0" hidden="1" customWidth="1"/>
    <col min="4861" max="4861" width="24.85546875" customWidth="1"/>
    <col min="4865" max="4873" width="0" hidden="1" customWidth="1"/>
    <col min="4874" max="4874" width="26.85546875" customWidth="1"/>
    <col min="4875" max="4875" width="20.42578125" customWidth="1"/>
    <col min="4876" max="4876" width="21.42578125" customWidth="1"/>
    <col min="4877" max="4877" width="26.85546875" customWidth="1"/>
    <col min="4878" max="4878" width="28.28515625" customWidth="1"/>
    <col min="4879" max="4879" width="29.7109375" customWidth="1"/>
    <col min="4880" max="4880" width="35.7109375" customWidth="1"/>
    <col min="4881" max="4881" width="0" hidden="1" customWidth="1"/>
    <col min="4882" max="4882" width="16.28515625" bestFit="1" customWidth="1"/>
    <col min="5101" max="5101" width="12.42578125" customWidth="1"/>
    <col min="5102" max="5102" width="14.28515625" customWidth="1"/>
    <col min="5103" max="5103" width="13.140625" customWidth="1"/>
    <col min="5104" max="5104" width="11.42578125" customWidth="1"/>
    <col min="5105" max="5105" width="14.7109375" customWidth="1"/>
    <col min="5106" max="5106" width="15.7109375" customWidth="1"/>
    <col min="5107" max="5107" width="10.85546875" customWidth="1"/>
    <col min="5108" max="5108" width="11.7109375" customWidth="1"/>
    <col min="5109" max="5109" width="13.42578125" customWidth="1"/>
    <col min="5110" max="5110" width="12" customWidth="1"/>
    <col min="5111" max="5111" width="13.85546875" customWidth="1"/>
    <col min="5112" max="5112" width="14.7109375" customWidth="1"/>
    <col min="5113" max="5113" width="12.28515625" customWidth="1"/>
    <col min="5114" max="5114" width="10.42578125" customWidth="1"/>
    <col min="5115" max="5116" width="0" hidden="1" customWidth="1"/>
    <col min="5117" max="5117" width="24.85546875" customWidth="1"/>
    <col min="5121" max="5129" width="0" hidden="1" customWidth="1"/>
    <col min="5130" max="5130" width="26.85546875" customWidth="1"/>
    <col min="5131" max="5131" width="20.42578125" customWidth="1"/>
    <col min="5132" max="5132" width="21.42578125" customWidth="1"/>
    <col min="5133" max="5133" width="26.85546875" customWidth="1"/>
    <col min="5134" max="5134" width="28.28515625" customWidth="1"/>
    <col min="5135" max="5135" width="29.7109375" customWidth="1"/>
    <col min="5136" max="5136" width="35.7109375" customWidth="1"/>
    <col min="5137" max="5137" width="0" hidden="1" customWidth="1"/>
    <col min="5138" max="5138" width="16.28515625" bestFit="1" customWidth="1"/>
    <col min="5357" max="5357" width="12.42578125" customWidth="1"/>
    <col min="5358" max="5358" width="14.28515625" customWidth="1"/>
    <col min="5359" max="5359" width="13.140625" customWidth="1"/>
    <col min="5360" max="5360" width="11.42578125" customWidth="1"/>
    <col min="5361" max="5361" width="14.7109375" customWidth="1"/>
    <col min="5362" max="5362" width="15.7109375" customWidth="1"/>
    <col min="5363" max="5363" width="10.85546875" customWidth="1"/>
    <col min="5364" max="5364" width="11.7109375" customWidth="1"/>
    <col min="5365" max="5365" width="13.42578125" customWidth="1"/>
    <col min="5366" max="5366" width="12" customWidth="1"/>
    <col min="5367" max="5367" width="13.85546875" customWidth="1"/>
    <col min="5368" max="5368" width="14.7109375" customWidth="1"/>
    <col min="5369" max="5369" width="12.28515625" customWidth="1"/>
    <col min="5370" max="5370" width="10.42578125" customWidth="1"/>
    <col min="5371" max="5372" width="0" hidden="1" customWidth="1"/>
    <col min="5373" max="5373" width="24.85546875" customWidth="1"/>
    <col min="5377" max="5385" width="0" hidden="1" customWidth="1"/>
    <col min="5386" max="5386" width="26.85546875" customWidth="1"/>
    <col min="5387" max="5387" width="20.42578125" customWidth="1"/>
    <col min="5388" max="5388" width="21.42578125" customWidth="1"/>
    <col min="5389" max="5389" width="26.85546875" customWidth="1"/>
    <col min="5390" max="5390" width="28.28515625" customWidth="1"/>
    <col min="5391" max="5391" width="29.7109375" customWidth="1"/>
    <col min="5392" max="5392" width="35.7109375" customWidth="1"/>
    <col min="5393" max="5393" width="0" hidden="1" customWidth="1"/>
    <col min="5394" max="5394" width="16.28515625" bestFit="1" customWidth="1"/>
    <col min="5613" max="5613" width="12.42578125" customWidth="1"/>
    <col min="5614" max="5614" width="14.28515625" customWidth="1"/>
    <col min="5615" max="5615" width="13.140625" customWidth="1"/>
    <col min="5616" max="5616" width="11.42578125" customWidth="1"/>
    <col min="5617" max="5617" width="14.7109375" customWidth="1"/>
    <col min="5618" max="5618" width="15.7109375" customWidth="1"/>
    <col min="5619" max="5619" width="10.85546875" customWidth="1"/>
    <col min="5620" max="5620" width="11.7109375" customWidth="1"/>
    <col min="5621" max="5621" width="13.42578125" customWidth="1"/>
    <col min="5622" max="5622" width="12" customWidth="1"/>
    <col min="5623" max="5623" width="13.85546875" customWidth="1"/>
    <col min="5624" max="5624" width="14.7109375" customWidth="1"/>
    <col min="5625" max="5625" width="12.28515625" customWidth="1"/>
    <col min="5626" max="5626" width="10.42578125" customWidth="1"/>
    <col min="5627" max="5628" width="0" hidden="1" customWidth="1"/>
    <col min="5629" max="5629" width="24.85546875" customWidth="1"/>
    <col min="5633" max="5641" width="0" hidden="1" customWidth="1"/>
    <col min="5642" max="5642" width="26.85546875" customWidth="1"/>
    <col min="5643" max="5643" width="20.42578125" customWidth="1"/>
    <col min="5644" max="5644" width="21.42578125" customWidth="1"/>
    <col min="5645" max="5645" width="26.85546875" customWidth="1"/>
    <col min="5646" max="5646" width="28.28515625" customWidth="1"/>
    <col min="5647" max="5647" width="29.7109375" customWidth="1"/>
    <col min="5648" max="5648" width="35.7109375" customWidth="1"/>
    <col min="5649" max="5649" width="0" hidden="1" customWidth="1"/>
    <col min="5650" max="5650" width="16.28515625" bestFit="1" customWidth="1"/>
    <col min="5869" max="5869" width="12.42578125" customWidth="1"/>
    <col min="5870" max="5870" width="14.28515625" customWidth="1"/>
    <col min="5871" max="5871" width="13.140625" customWidth="1"/>
    <col min="5872" max="5872" width="11.42578125" customWidth="1"/>
    <col min="5873" max="5873" width="14.7109375" customWidth="1"/>
    <col min="5874" max="5874" width="15.7109375" customWidth="1"/>
    <col min="5875" max="5875" width="10.85546875" customWidth="1"/>
    <col min="5876" max="5876" width="11.7109375" customWidth="1"/>
    <col min="5877" max="5877" width="13.42578125" customWidth="1"/>
    <col min="5878" max="5878" width="12" customWidth="1"/>
    <col min="5879" max="5879" width="13.85546875" customWidth="1"/>
    <col min="5880" max="5880" width="14.7109375" customWidth="1"/>
    <col min="5881" max="5881" width="12.28515625" customWidth="1"/>
    <col min="5882" max="5882" width="10.42578125" customWidth="1"/>
    <col min="5883" max="5884" width="0" hidden="1" customWidth="1"/>
    <col min="5885" max="5885" width="24.85546875" customWidth="1"/>
    <col min="5889" max="5897" width="0" hidden="1" customWidth="1"/>
    <col min="5898" max="5898" width="26.85546875" customWidth="1"/>
    <col min="5899" max="5899" width="20.42578125" customWidth="1"/>
    <col min="5900" max="5900" width="21.42578125" customWidth="1"/>
    <col min="5901" max="5901" width="26.85546875" customWidth="1"/>
    <col min="5902" max="5902" width="28.28515625" customWidth="1"/>
    <col min="5903" max="5903" width="29.7109375" customWidth="1"/>
    <col min="5904" max="5904" width="35.7109375" customWidth="1"/>
    <col min="5905" max="5905" width="0" hidden="1" customWidth="1"/>
    <col min="5906" max="5906" width="16.28515625" bestFit="1" customWidth="1"/>
    <col min="6125" max="6125" width="12.42578125" customWidth="1"/>
    <col min="6126" max="6126" width="14.28515625" customWidth="1"/>
    <col min="6127" max="6127" width="13.140625" customWidth="1"/>
    <col min="6128" max="6128" width="11.42578125" customWidth="1"/>
    <col min="6129" max="6129" width="14.7109375" customWidth="1"/>
    <col min="6130" max="6130" width="15.7109375" customWidth="1"/>
    <col min="6131" max="6131" width="10.85546875" customWidth="1"/>
    <col min="6132" max="6132" width="11.7109375" customWidth="1"/>
    <col min="6133" max="6133" width="13.42578125" customWidth="1"/>
    <col min="6134" max="6134" width="12" customWidth="1"/>
    <col min="6135" max="6135" width="13.85546875" customWidth="1"/>
    <col min="6136" max="6136" width="14.7109375" customWidth="1"/>
    <col min="6137" max="6137" width="12.28515625" customWidth="1"/>
    <col min="6138" max="6138" width="10.42578125" customWidth="1"/>
    <col min="6139" max="6140" width="0" hidden="1" customWidth="1"/>
    <col min="6141" max="6141" width="24.85546875" customWidth="1"/>
    <col min="6145" max="6153" width="0" hidden="1" customWidth="1"/>
    <col min="6154" max="6154" width="26.85546875" customWidth="1"/>
    <col min="6155" max="6155" width="20.42578125" customWidth="1"/>
    <col min="6156" max="6156" width="21.42578125" customWidth="1"/>
    <col min="6157" max="6157" width="26.85546875" customWidth="1"/>
    <col min="6158" max="6158" width="28.28515625" customWidth="1"/>
    <col min="6159" max="6159" width="29.7109375" customWidth="1"/>
    <col min="6160" max="6160" width="35.7109375" customWidth="1"/>
    <col min="6161" max="6161" width="0" hidden="1" customWidth="1"/>
    <col min="6162" max="6162" width="16.28515625" bestFit="1" customWidth="1"/>
    <col min="6381" max="6381" width="12.42578125" customWidth="1"/>
    <col min="6382" max="6382" width="14.28515625" customWidth="1"/>
    <col min="6383" max="6383" width="13.140625" customWidth="1"/>
    <col min="6384" max="6384" width="11.42578125" customWidth="1"/>
    <col min="6385" max="6385" width="14.7109375" customWidth="1"/>
    <col min="6386" max="6386" width="15.7109375" customWidth="1"/>
    <col min="6387" max="6387" width="10.85546875" customWidth="1"/>
    <col min="6388" max="6388" width="11.7109375" customWidth="1"/>
    <col min="6389" max="6389" width="13.42578125" customWidth="1"/>
    <col min="6390" max="6390" width="12" customWidth="1"/>
    <col min="6391" max="6391" width="13.85546875" customWidth="1"/>
    <col min="6392" max="6392" width="14.7109375" customWidth="1"/>
    <col min="6393" max="6393" width="12.28515625" customWidth="1"/>
    <col min="6394" max="6394" width="10.42578125" customWidth="1"/>
    <col min="6395" max="6396" width="0" hidden="1" customWidth="1"/>
    <col min="6397" max="6397" width="24.85546875" customWidth="1"/>
    <col min="6401" max="6409" width="0" hidden="1" customWidth="1"/>
    <col min="6410" max="6410" width="26.85546875" customWidth="1"/>
    <col min="6411" max="6411" width="20.42578125" customWidth="1"/>
    <col min="6412" max="6412" width="21.42578125" customWidth="1"/>
    <col min="6413" max="6413" width="26.85546875" customWidth="1"/>
    <col min="6414" max="6414" width="28.28515625" customWidth="1"/>
    <col min="6415" max="6415" width="29.7109375" customWidth="1"/>
    <col min="6416" max="6416" width="35.7109375" customWidth="1"/>
    <col min="6417" max="6417" width="0" hidden="1" customWidth="1"/>
    <col min="6418" max="6418" width="16.28515625" bestFit="1" customWidth="1"/>
    <col min="6637" max="6637" width="12.42578125" customWidth="1"/>
    <col min="6638" max="6638" width="14.28515625" customWidth="1"/>
    <col min="6639" max="6639" width="13.140625" customWidth="1"/>
    <col min="6640" max="6640" width="11.42578125" customWidth="1"/>
    <col min="6641" max="6641" width="14.7109375" customWidth="1"/>
    <col min="6642" max="6642" width="15.7109375" customWidth="1"/>
    <col min="6643" max="6643" width="10.85546875" customWidth="1"/>
    <col min="6644" max="6644" width="11.7109375" customWidth="1"/>
    <col min="6645" max="6645" width="13.42578125" customWidth="1"/>
    <col min="6646" max="6646" width="12" customWidth="1"/>
    <col min="6647" max="6647" width="13.85546875" customWidth="1"/>
    <col min="6648" max="6648" width="14.7109375" customWidth="1"/>
    <col min="6649" max="6649" width="12.28515625" customWidth="1"/>
    <col min="6650" max="6650" width="10.42578125" customWidth="1"/>
    <col min="6651" max="6652" width="0" hidden="1" customWidth="1"/>
    <col min="6653" max="6653" width="24.85546875" customWidth="1"/>
    <col min="6657" max="6665" width="0" hidden="1" customWidth="1"/>
    <col min="6666" max="6666" width="26.85546875" customWidth="1"/>
    <col min="6667" max="6667" width="20.42578125" customWidth="1"/>
    <col min="6668" max="6668" width="21.42578125" customWidth="1"/>
    <col min="6669" max="6669" width="26.85546875" customWidth="1"/>
    <col min="6670" max="6670" width="28.28515625" customWidth="1"/>
    <col min="6671" max="6671" width="29.7109375" customWidth="1"/>
    <col min="6672" max="6672" width="35.7109375" customWidth="1"/>
    <col min="6673" max="6673" width="0" hidden="1" customWidth="1"/>
    <col min="6674" max="6674" width="16.28515625" bestFit="1" customWidth="1"/>
    <col min="6893" max="6893" width="12.42578125" customWidth="1"/>
    <col min="6894" max="6894" width="14.28515625" customWidth="1"/>
    <col min="6895" max="6895" width="13.140625" customWidth="1"/>
    <col min="6896" max="6896" width="11.42578125" customWidth="1"/>
    <col min="6897" max="6897" width="14.7109375" customWidth="1"/>
    <col min="6898" max="6898" width="15.7109375" customWidth="1"/>
    <col min="6899" max="6899" width="10.85546875" customWidth="1"/>
    <col min="6900" max="6900" width="11.7109375" customWidth="1"/>
    <col min="6901" max="6901" width="13.42578125" customWidth="1"/>
    <col min="6902" max="6902" width="12" customWidth="1"/>
    <col min="6903" max="6903" width="13.85546875" customWidth="1"/>
    <col min="6904" max="6904" width="14.7109375" customWidth="1"/>
    <col min="6905" max="6905" width="12.28515625" customWidth="1"/>
    <col min="6906" max="6906" width="10.42578125" customWidth="1"/>
    <col min="6907" max="6908" width="0" hidden="1" customWidth="1"/>
    <col min="6909" max="6909" width="24.85546875" customWidth="1"/>
    <col min="6913" max="6921" width="0" hidden="1" customWidth="1"/>
    <col min="6922" max="6922" width="26.85546875" customWidth="1"/>
    <col min="6923" max="6923" width="20.42578125" customWidth="1"/>
    <col min="6924" max="6924" width="21.42578125" customWidth="1"/>
    <col min="6925" max="6925" width="26.85546875" customWidth="1"/>
    <col min="6926" max="6926" width="28.28515625" customWidth="1"/>
    <col min="6927" max="6927" width="29.7109375" customWidth="1"/>
    <col min="6928" max="6928" width="35.7109375" customWidth="1"/>
    <col min="6929" max="6929" width="0" hidden="1" customWidth="1"/>
    <col min="6930" max="6930" width="16.28515625" bestFit="1" customWidth="1"/>
    <col min="7149" max="7149" width="12.42578125" customWidth="1"/>
    <col min="7150" max="7150" width="14.28515625" customWidth="1"/>
    <col min="7151" max="7151" width="13.140625" customWidth="1"/>
    <col min="7152" max="7152" width="11.42578125" customWidth="1"/>
    <col min="7153" max="7153" width="14.7109375" customWidth="1"/>
    <col min="7154" max="7154" width="15.7109375" customWidth="1"/>
    <col min="7155" max="7155" width="10.85546875" customWidth="1"/>
    <col min="7156" max="7156" width="11.7109375" customWidth="1"/>
    <col min="7157" max="7157" width="13.42578125" customWidth="1"/>
    <col min="7158" max="7158" width="12" customWidth="1"/>
    <col min="7159" max="7159" width="13.85546875" customWidth="1"/>
    <col min="7160" max="7160" width="14.7109375" customWidth="1"/>
    <col min="7161" max="7161" width="12.28515625" customWidth="1"/>
    <col min="7162" max="7162" width="10.42578125" customWidth="1"/>
    <col min="7163" max="7164" width="0" hidden="1" customWidth="1"/>
    <col min="7165" max="7165" width="24.85546875" customWidth="1"/>
    <col min="7169" max="7177" width="0" hidden="1" customWidth="1"/>
    <col min="7178" max="7178" width="26.85546875" customWidth="1"/>
    <col min="7179" max="7179" width="20.42578125" customWidth="1"/>
    <col min="7180" max="7180" width="21.42578125" customWidth="1"/>
    <col min="7181" max="7181" width="26.85546875" customWidth="1"/>
    <col min="7182" max="7182" width="28.28515625" customWidth="1"/>
    <col min="7183" max="7183" width="29.7109375" customWidth="1"/>
    <col min="7184" max="7184" width="35.7109375" customWidth="1"/>
    <col min="7185" max="7185" width="0" hidden="1" customWidth="1"/>
    <col min="7186" max="7186" width="16.28515625" bestFit="1" customWidth="1"/>
    <col min="7405" max="7405" width="12.42578125" customWidth="1"/>
    <col min="7406" max="7406" width="14.28515625" customWidth="1"/>
    <col min="7407" max="7407" width="13.140625" customWidth="1"/>
    <col min="7408" max="7408" width="11.42578125" customWidth="1"/>
    <col min="7409" max="7409" width="14.7109375" customWidth="1"/>
    <col min="7410" max="7410" width="15.7109375" customWidth="1"/>
    <col min="7411" max="7411" width="10.85546875" customWidth="1"/>
    <col min="7412" max="7412" width="11.7109375" customWidth="1"/>
    <col min="7413" max="7413" width="13.42578125" customWidth="1"/>
    <col min="7414" max="7414" width="12" customWidth="1"/>
    <col min="7415" max="7415" width="13.85546875" customWidth="1"/>
    <col min="7416" max="7416" width="14.7109375" customWidth="1"/>
    <col min="7417" max="7417" width="12.28515625" customWidth="1"/>
    <col min="7418" max="7418" width="10.42578125" customWidth="1"/>
    <col min="7419" max="7420" width="0" hidden="1" customWidth="1"/>
    <col min="7421" max="7421" width="24.85546875" customWidth="1"/>
    <col min="7425" max="7433" width="0" hidden="1" customWidth="1"/>
    <col min="7434" max="7434" width="26.85546875" customWidth="1"/>
    <col min="7435" max="7435" width="20.42578125" customWidth="1"/>
    <col min="7436" max="7436" width="21.42578125" customWidth="1"/>
    <col min="7437" max="7437" width="26.85546875" customWidth="1"/>
    <col min="7438" max="7438" width="28.28515625" customWidth="1"/>
    <col min="7439" max="7439" width="29.7109375" customWidth="1"/>
    <col min="7440" max="7440" width="35.7109375" customWidth="1"/>
    <col min="7441" max="7441" width="0" hidden="1" customWidth="1"/>
    <col min="7442" max="7442" width="16.28515625" bestFit="1" customWidth="1"/>
    <col min="7661" max="7661" width="12.42578125" customWidth="1"/>
    <col min="7662" max="7662" width="14.28515625" customWidth="1"/>
    <col min="7663" max="7663" width="13.140625" customWidth="1"/>
    <col min="7664" max="7664" width="11.42578125" customWidth="1"/>
    <col min="7665" max="7665" width="14.7109375" customWidth="1"/>
    <col min="7666" max="7666" width="15.7109375" customWidth="1"/>
    <col min="7667" max="7667" width="10.85546875" customWidth="1"/>
    <col min="7668" max="7668" width="11.7109375" customWidth="1"/>
    <col min="7669" max="7669" width="13.42578125" customWidth="1"/>
    <col min="7670" max="7670" width="12" customWidth="1"/>
    <col min="7671" max="7671" width="13.85546875" customWidth="1"/>
    <col min="7672" max="7672" width="14.7109375" customWidth="1"/>
    <col min="7673" max="7673" width="12.28515625" customWidth="1"/>
    <col min="7674" max="7674" width="10.42578125" customWidth="1"/>
    <col min="7675" max="7676" width="0" hidden="1" customWidth="1"/>
    <col min="7677" max="7677" width="24.85546875" customWidth="1"/>
    <col min="7681" max="7689" width="0" hidden="1" customWidth="1"/>
    <col min="7690" max="7690" width="26.85546875" customWidth="1"/>
    <col min="7691" max="7691" width="20.42578125" customWidth="1"/>
    <col min="7692" max="7692" width="21.42578125" customWidth="1"/>
    <col min="7693" max="7693" width="26.85546875" customWidth="1"/>
    <col min="7694" max="7694" width="28.28515625" customWidth="1"/>
    <col min="7695" max="7695" width="29.7109375" customWidth="1"/>
    <col min="7696" max="7696" width="35.7109375" customWidth="1"/>
    <col min="7697" max="7697" width="0" hidden="1" customWidth="1"/>
    <col min="7698" max="7698" width="16.28515625" bestFit="1" customWidth="1"/>
    <col min="7917" max="7917" width="12.42578125" customWidth="1"/>
    <col min="7918" max="7918" width="14.28515625" customWidth="1"/>
    <col min="7919" max="7919" width="13.140625" customWidth="1"/>
    <col min="7920" max="7920" width="11.42578125" customWidth="1"/>
    <col min="7921" max="7921" width="14.7109375" customWidth="1"/>
    <col min="7922" max="7922" width="15.7109375" customWidth="1"/>
    <col min="7923" max="7923" width="10.85546875" customWidth="1"/>
    <col min="7924" max="7924" width="11.7109375" customWidth="1"/>
    <col min="7925" max="7925" width="13.42578125" customWidth="1"/>
    <col min="7926" max="7926" width="12" customWidth="1"/>
    <col min="7927" max="7927" width="13.85546875" customWidth="1"/>
    <col min="7928" max="7928" width="14.7109375" customWidth="1"/>
    <col min="7929" max="7929" width="12.28515625" customWidth="1"/>
    <col min="7930" max="7930" width="10.42578125" customWidth="1"/>
    <col min="7931" max="7932" width="0" hidden="1" customWidth="1"/>
    <col min="7933" max="7933" width="24.85546875" customWidth="1"/>
    <col min="7937" max="7945" width="0" hidden="1" customWidth="1"/>
    <col min="7946" max="7946" width="26.85546875" customWidth="1"/>
    <col min="7947" max="7947" width="20.42578125" customWidth="1"/>
    <col min="7948" max="7948" width="21.42578125" customWidth="1"/>
    <col min="7949" max="7949" width="26.85546875" customWidth="1"/>
    <col min="7950" max="7950" width="28.28515625" customWidth="1"/>
    <col min="7951" max="7951" width="29.7109375" customWidth="1"/>
    <col min="7952" max="7952" width="35.7109375" customWidth="1"/>
    <col min="7953" max="7953" width="0" hidden="1" customWidth="1"/>
    <col min="7954" max="7954" width="16.28515625" bestFit="1" customWidth="1"/>
    <col min="8173" max="8173" width="12.42578125" customWidth="1"/>
    <col min="8174" max="8174" width="14.28515625" customWidth="1"/>
    <col min="8175" max="8175" width="13.140625" customWidth="1"/>
    <col min="8176" max="8176" width="11.42578125" customWidth="1"/>
    <col min="8177" max="8177" width="14.7109375" customWidth="1"/>
    <col min="8178" max="8178" width="15.7109375" customWidth="1"/>
    <col min="8179" max="8179" width="10.85546875" customWidth="1"/>
    <col min="8180" max="8180" width="11.7109375" customWidth="1"/>
    <col min="8181" max="8181" width="13.42578125" customWidth="1"/>
    <col min="8182" max="8182" width="12" customWidth="1"/>
    <col min="8183" max="8183" width="13.85546875" customWidth="1"/>
    <col min="8184" max="8184" width="14.7109375" customWidth="1"/>
    <col min="8185" max="8185" width="12.28515625" customWidth="1"/>
    <col min="8186" max="8186" width="10.42578125" customWidth="1"/>
    <col min="8187" max="8188" width="0" hidden="1" customWidth="1"/>
    <col min="8189" max="8189" width="24.85546875" customWidth="1"/>
    <col min="8193" max="8201" width="0" hidden="1" customWidth="1"/>
    <col min="8202" max="8202" width="26.85546875" customWidth="1"/>
    <col min="8203" max="8203" width="20.42578125" customWidth="1"/>
    <col min="8204" max="8204" width="21.42578125" customWidth="1"/>
    <col min="8205" max="8205" width="26.85546875" customWidth="1"/>
    <col min="8206" max="8206" width="28.28515625" customWidth="1"/>
    <col min="8207" max="8207" width="29.7109375" customWidth="1"/>
    <col min="8208" max="8208" width="35.7109375" customWidth="1"/>
    <col min="8209" max="8209" width="0" hidden="1" customWidth="1"/>
    <col min="8210" max="8210" width="16.28515625" bestFit="1" customWidth="1"/>
    <col min="8429" max="8429" width="12.42578125" customWidth="1"/>
    <col min="8430" max="8430" width="14.28515625" customWidth="1"/>
    <col min="8431" max="8431" width="13.140625" customWidth="1"/>
    <col min="8432" max="8432" width="11.42578125" customWidth="1"/>
    <col min="8433" max="8433" width="14.7109375" customWidth="1"/>
    <col min="8434" max="8434" width="15.7109375" customWidth="1"/>
    <col min="8435" max="8435" width="10.85546875" customWidth="1"/>
    <col min="8436" max="8436" width="11.7109375" customWidth="1"/>
    <col min="8437" max="8437" width="13.42578125" customWidth="1"/>
    <col min="8438" max="8438" width="12" customWidth="1"/>
    <col min="8439" max="8439" width="13.85546875" customWidth="1"/>
    <col min="8440" max="8440" width="14.7109375" customWidth="1"/>
    <col min="8441" max="8441" width="12.28515625" customWidth="1"/>
    <col min="8442" max="8442" width="10.42578125" customWidth="1"/>
    <col min="8443" max="8444" width="0" hidden="1" customWidth="1"/>
    <col min="8445" max="8445" width="24.85546875" customWidth="1"/>
    <col min="8449" max="8457" width="0" hidden="1" customWidth="1"/>
    <col min="8458" max="8458" width="26.85546875" customWidth="1"/>
    <col min="8459" max="8459" width="20.42578125" customWidth="1"/>
    <col min="8460" max="8460" width="21.42578125" customWidth="1"/>
    <col min="8461" max="8461" width="26.85546875" customWidth="1"/>
    <col min="8462" max="8462" width="28.28515625" customWidth="1"/>
    <col min="8463" max="8463" width="29.7109375" customWidth="1"/>
    <col min="8464" max="8464" width="35.7109375" customWidth="1"/>
    <col min="8465" max="8465" width="0" hidden="1" customWidth="1"/>
    <col min="8466" max="8466" width="16.28515625" bestFit="1" customWidth="1"/>
    <col min="8685" max="8685" width="12.42578125" customWidth="1"/>
    <col min="8686" max="8686" width="14.28515625" customWidth="1"/>
    <col min="8687" max="8687" width="13.140625" customWidth="1"/>
    <col min="8688" max="8688" width="11.42578125" customWidth="1"/>
    <col min="8689" max="8689" width="14.7109375" customWidth="1"/>
    <col min="8690" max="8690" width="15.7109375" customWidth="1"/>
    <col min="8691" max="8691" width="10.85546875" customWidth="1"/>
    <col min="8692" max="8692" width="11.7109375" customWidth="1"/>
    <col min="8693" max="8693" width="13.42578125" customWidth="1"/>
    <col min="8694" max="8694" width="12" customWidth="1"/>
    <col min="8695" max="8695" width="13.85546875" customWidth="1"/>
    <col min="8696" max="8696" width="14.7109375" customWidth="1"/>
    <col min="8697" max="8697" width="12.28515625" customWidth="1"/>
    <col min="8698" max="8698" width="10.42578125" customWidth="1"/>
    <col min="8699" max="8700" width="0" hidden="1" customWidth="1"/>
    <col min="8701" max="8701" width="24.85546875" customWidth="1"/>
    <col min="8705" max="8713" width="0" hidden="1" customWidth="1"/>
    <col min="8714" max="8714" width="26.85546875" customWidth="1"/>
    <col min="8715" max="8715" width="20.42578125" customWidth="1"/>
    <col min="8716" max="8716" width="21.42578125" customWidth="1"/>
    <col min="8717" max="8717" width="26.85546875" customWidth="1"/>
    <col min="8718" max="8718" width="28.28515625" customWidth="1"/>
    <col min="8719" max="8719" width="29.7109375" customWidth="1"/>
    <col min="8720" max="8720" width="35.7109375" customWidth="1"/>
    <col min="8721" max="8721" width="0" hidden="1" customWidth="1"/>
    <col min="8722" max="8722" width="16.28515625" bestFit="1" customWidth="1"/>
    <col min="8941" max="8941" width="12.42578125" customWidth="1"/>
    <col min="8942" max="8942" width="14.28515625" customWidth="1"/>
    <col min="8943" max="8943" width="13.140625" customWidth="1"/>
    <col min="8944" max="8944" width="11.42578125" customWidth="1"/>
    <col min="8945" max="8945" width="14.7109375" customWidth="1"/>
    <col min="8946" max="8946" width="15.7109375" customWidth="1"/>
    <col min="8947" max="8947" width="10.85546875" customWidth="1"/>
    <col min="8948" max="8948" width="11.7109375" customWidth="1"/>
    <col min="8949" max="8949" width="13.42578125" customWidth="1"/>
    <col min="8950" max="8950" width="12" customWidth="1"/>
    <col min="8951" max="8951" width="13.85546875" customWidth="1"/>
    <col min="8952" max="8952" width="14.7109375" customWidth="1"/>
    <col min="8953" max="8953" width="12.28515625" customWidth="1"/>
    <col min="8954" max="8954" width="10.42578125" customWidth="1"/>
    <col min="8955" max="8956" width="0" hidden="1" customWidth="1"/>
    <col min="8957" max="8957" width="24.85546875" customWidth="1"/>
    <col min="8961" max="8969" width="0" hidden="1" customWidth="1"/>
    <col min="8970" max="8970" width="26.85546875" customWidth="1"/>
    <col min="8971" max="8971" width="20.42578125" customWidth="1"/>
    <col min="8972" max="8972" width="21.42578125" customWidth="1"/>
    <col min="8973" max="8973" width="26.85546875" customWidth="1"/>
    <col min="8974" max="8974" width="28.28515625" customWidth="1"/>
    <col min="8975" max="8975" width="29.7109375" customWidth="1"/>
    <col min="8976" max="8976" width="35.7109375" customWidth="1"/>
    <col min="8977" max="8977" width="0" hidden="1" customWidth="1"/>
    <col min="8978" max="8978" width="16.28515625" bestFit="1" customWidth="1"/>
    <col min="9197" max="9197" width="12.42578125" customWidth="1"/>
    <col min="9198" max="9198" width="14.28515625" customWidth="1"/>
    <col min="9199" max="9199" width="13.140625" customWidth="1"/>
    <col min="9200" max="9200" width="11.42578125" customWidth="1"/>
    <col min="9201" max="9201" width="14.7109375" customWidth="1"/>
    <col min="9202" max="9202" width="15.7109375" customWidth="1"/>
    <col min="9203" max="9203" width="10.85546875" customWidth="1"/>
    <col min="9204" max="9204" width="11.7109375" customWidth="1"/>
    <col min="9205" max="9205" width="13.42578125" customWidth="1"/>
    <col min="9206" max="9206" width="12" customWidth="1"/>
    <col min="9207" max="9207" width="13.85546875" customWidth="1"/>
    <col min="9208" max="9208" width="14.7109375" customWidth="1"/>
    <col min="9209" max="9209" width="12.28515625" customWidth="1"/>
    <col min="9210" max="9210" width="10.42578125" customWidth="1"/>
    <col min="9211" max="9212" width="0" hidden="1" customWidth="1"/>
    <col min="9213" max="9213" width="24.85546875" customWidth="1"/>
    <col min="9217" max="9225" width="0" hidden="1" customWidth="1"/>
    <col min="9226" max="9226" width="26.85546875" customWidth="1"/>
    <col min="9227" max="9227" width="20.42578125" customWidth="1"/>
    <col min="9228" max="9228" width="21.42578125" customWidth="1"/>
    <col min="9229" max="9229" width="26.85546875" customWidth="1"/>
    <col min="9230" max="9230" width="28.28515625" customWidth="1"/>
    <col min="9231" max="9231" width="29.7109375" customWidth="1"/>
    <col min="9232" max="9232" width="35.7109375" customWidth="1"/>
    <col min="9233" max="9233" width="0" hidden="1" customWidth="1"/>
    <col min="9234" max="9234" width="16.28515625" bestFit="1" customWidth="1"/>
    <col min="9453" max="9453" width="12.42578125" customWidth="1"/>
    <col min="9454" max="9454" width="14.28515625" customWidth="1"/>
    <col min="9455" max="9455" width="13.140625" customWidth="1"/>
    <col min="9456" max="9456" width="11.42578125" customWidth="1"/>
    <col min="9457" max="9457" width="14.7109375" customWidth="1"/>
    <col min="9458" max="9458" width="15.7109375" customWidth="1"/>
    <col min="9459" max="9459" width="10.85546875" customWidth="1"/>
    <col min="9460" max="9460" width="11.7109375" customWidth="1"/>
    <col min="9461" max="9461" width="13.42578125" customWidth="1"/>
    <col min="9462" max="9462" width="12" customWidth="1"/>
    <col min="9463" max="9463" width="13.85546875" customWidth="1"/>
    <col min="9464" max="9464" width="14.7109375" customWidth="1"/>
    <col min="9465" max="9465" width="12.28515625" customWidth="1"/>
    <col min="9466" max="9466" width="10.42578125" customWidth="1"/>
    <col min="9467" max="9468" width="0" hidden="1" customWidth="1"/>
    <col min="9469" max="9469" width="24.85546875" customWidth="1"/>
    <col min="9473" max="9481" width="0" hidden="1" customWidth="1"/>
    <col min="9482" max="9482" width="26.85546875" customWidth="1"/>
    <col min="9483" max="9483" width="20.42578125" customWidth="1"/>
    <col min="9484" max="9484" width="21.42578125" customWidth="1"/>
    <col min="9485" max="9485" width="26.85546875" customWidth="1"/>
    <col min="9486" max="9486" width="28.28515625" customWidth="1"/>
    <col min="9487" max="9487" width="29.7109375" customWidth="1"/>
    <col min="9488" max="9488" width="35.7109375" customWidth="1"/>
    <col min="9489" max="9489" width="0" hidden="1" customWidth="1"/>
    <col min="9490" max="9490" width="16.28515625" bestFit="1" customWidth="1"/>
    <col min="9709" max="9709" width="12.42578125" customWidth="1"/>
    <col min="9710" max="9710" width="14.28515625" customWidth="1"/>
    <col min="9711" max="9711" width="13.140625" customWidth="1"/>
    <col min="9712" max="9712" width="11.42578125" customWidth="1"/>
    <col min="9713" max="9713" width="14.7109375" customWidth="1"/>
    <col min="9714" max="9714" width="15.7109375" customWidth="1"/>
    <col min="9715" max="9715" width="10.85546875" customWidth="1"/>
    <col min="9716" max="9716" width="11.7109375" customWidth="1"/>
    <col min="9717" max="9717" width="13.42578125" customWidth="1"/>
    <col min="9718" max="9718" width="12" customWidth="1"/>
    <col min="9719" max="9719" width="13.85546875" customWidth="1"/>
    <col min="9720" max="9720" width="14.7109375" customWidth="1"/>
    <col min="9721" max="9721" width="12.28515625" customWidth="1"/>
    <col min="9722" max="9722" width="10.42578125" customWidth="1"/>
    <col min="9723" max="9724" width="0" hidden="1" customWidth="1"/>
    <col min="9725" max="9725" width="24.85546875" customWidth="1"/>
    <col min="9729" max="9737" width="0" hidden="1" customWidth="1"/>
    <col min="9738" max="9738" width="26.85546875" customWidth="1"/>
    <col min="9739" max="9739" width="20.42578125" customWidth="1"/>
    <col min="9740" max="9740" width="21.42578125" customWidth="1"/>
    <col min="9741" max="9741" width="26.85546875" customWidth="1"/>
    <col min="9742" max="9742" width="28.28515625" customWidth="1"/>
    <col min="9743" max="9743" width="29.7109375" customWidth="1"/>
    <col min="9744" max="9744" width="35.7109375" customWidth="1"/>
    <col min="9745" max="9745" width="0" hidden="1" customWidth="1"/>
    <col min="9746" max="9746" width="16.28515625" bestFit="1" customWidth="1"/>
    <col min="9965" max="9965" width="12.42578125" customWidth="1"/>
    <col min="9966" max="9966" width="14.28515625" customWidth="1"/>
    <col min="9967" max="9967" width="13.140625" customWidth="1"/>
    <col min="9968" max="9968" width="11.42578125" customWidth="1"/>
    <col min="9969" max="9969" width="14.7109375" customWidth="1"/>
    <col min="9970" max="9970" width="15.7109375" customWidth="1"/>
    <col min="9971" max="9971" width="10.85546875" customWidth="1"/>
    <col min="9972" max="9972" width="11.7109375" customWidth="1"/>
    <col min="9973" max="9973" width="13.42578125" customWidth="1"/>
    <col min="9974" max="9974" width="12" customWidth="1"/>
    <col min="9975" max="9975" width="13.85546875" customWidth="1"/>
    <col min="9976" max="9976" width="14.7109375" customWidth="1"/>
    <col min="9977" max="9977" width="12.28515625" customWidth="1"/>
    <col min="9978" max="9978" width="10.42578125" customWidth="1"/>
    <col min="9979" max="9980" width="0" hidden="1" customWidth="1"/>
    <col min="9981" max="9981" width="24.85546875" customWidth="1"/>
    <col min="9985" max="9993" width="0" hidden="1" customWidth="1"/>
    <col min="9994" max="9994" width="26.85546875" customWidth="1"/>
    <col min="9995" max="9995" width="20.42578125" customWidth="1"/>
    <col min="9996" max="9996" width="21.42578125" customWidth="1"/>
    <col min="9997" max="9997" width="26.85546875" customWidth="1"/>
    <col min="9998" max="9998" width="28.28515625" customWidth="1"/>
    <col min="9999" max="9999" width="29.7109375" customWidth="1"/>
    <col min="10000" max="10000" width="35.7109375" customWidth="1"/>
    <col min="10001" max="10001" width="0" hidden="1" customWidth="1"/>
    <col min="10002" max="10002" width="16.28515625" bestFit="1" customWidth="1"/>
    <col min="10221" max="10221" width="12.42578125" customWidth="1"/>
    <col min="10222" max="10222" width="14.28515625" customWidth="1"/>
    <col min="10223" max="10223" width="13.140625" customWidth="1"/>
    <col min="10224" max="10224" width="11.42578125" customWidth="1"/>
    <col min="10225" max="10225" width="14.7109375" customWidth="1"/>
    <col min="10226" max="10226" width="15.7109375" customWidth="1"/>
    <col min="10227" max="10227" width="10.85546875" customWidth="1"/>
    <col min="10228" max="10228" width="11.7109375" customWidth="1"/>
    <col min="10229" max="10229" width="13.42578125" customWidth="1"/>
    <col min="10230" max="10230" width="12" customWidth="1"/>
    <col min="10231" max="10231" width="13.85546875" customWidth="1"/>
    <col min="10232" max="10232" width="14.7109375" customWidth="1"/>
    <col min="10233" max="10233" width="12.28515625" customWidth="1"/>
    <col min="10234" max="10234" width="10.42578125" customWidth="1"/>
    <col min="10235" max="10236" width="0" hidden="1" customWidth="1"/>
    <col min="10237" max="10237" width="24.85546875" customWidth="1"/>
    <col min="10241" max="10249" width="0" hidden="1" customWidth="1"/>
    <col min="10250" max="10250" width="26.85546875" customWidth="1"/>
    <col min="10251" max="10251" width="20.42578125" customWidth="1"/>
    <col min="10252" max="10252" width="21.42578125" customWidth="1"/>
    <col min="10253" max="10253" width="26.85546875" customWidth="1"/>
    <col min="10254" max="10254" width="28.28515625" customWidth="1"/>
    <col min="10255" max="10255" width="29.7109375" customWidth="1"/>
    <col min="10256" max="10256" width="35.7109375" customWidth="1"/>
    <col min="10257" max="10257" width="0" hidden="1" customWidth="1"/>
    <col min="10258" max="10258" width="16.28515625" bestFit="1" customWidth="1"/>
    <col min="10477" max="10477" width="12.42578125" customWidth="1"/>
    <col min="10478" max="10478" width="14.28515625" customWidth="1"/>
    <col min="10479" max="10479" width="13.140625" customWidth="1"/>
    <col min="10480" max="10480" width="11.42578125" customWidth="1"/>
    <col min="10481" max="10481" width="14.7109375" customWidth="1"/>
    <col min="10482" max="10482" width="15.7109375" customWidth="1"/>
    <col min="10483" max="10483" width="10.85546875" customWidth="1"/>
    <col min="10484" max="10484" width="11.7109375" customWidth="1"/>
    <col min="10485" max="10485" width="13.42578125" customWidth="1"/>
    <col min="10486" max="10486" width="12" customWidth="1"/>
    <col min="10487" max="10487" width="13.85546875" customWidth="1"/>
    <col min="10488" max="10488" width="14.7109375" customWidth="1"/>
    <col min="10489" max="10489" width="12.28515625" customWidth="1"/>
    <col min="10490" max="10490" width="10.42578125" customWidth="1"/>
    <col min="10491" max="10492" width="0" hidden="1" customWidth="1"/>
    <col min="10493" max="10493" width="24.85546875" customWidth="1"/>
    <col min="10497" max="10505" width="0" hidden="1" customWidth="1"/>
    <col min="10506" max="10506" width="26.85546875" customWidth="1"/>
    <col min="10507" max="10507" width="20.42578125" customWidth="1"/>
    <col min="10508" max="10508" width="21.42578125" customWidth="1"/>
    <col min="10509" max="10509" width="26.85546875" customWidth="1"/>
    <col min="10510" max="10510" width="28.28515625" customWidth="1"/>
    <col min="10511" max="10511" width="29.7109375" customWidth="1"/>
    <col min="10512" max="10512" width="35.7109375" customWidth="1"/>
    <col min="10513" max="10513" width="0" hidden="1" customWidth="1"/>
    <col min="10514" max="10514" width="16.28515625" bestFit="1" customWidth="1"/>
    <col min="10733" max="10733" width="12.42578125" customWidth="1"/>
    <col min="10734" max="10734" width="14.28515625" customWidth="1"/>
    <col min="10735" max="10735" width="13.140625" customWidth="1"/>
    <col min="10736" max="10736" width="11.42578125" customWidth="1"/>
    <col min="10737" max="10737" width="14.7109375" customWidth="1"/>
    <col min="10738" max="10738" width="15.7109375" customWidth="1"/>
    <col min="10739" max="10739" width="10.85546875" customWidth="1"/>
    <col min="10740" max="10740" width="11.7109375" customWidth="1"/>
    <col min="10741" max="10741" width="13.42578125" customWidth="1"/>
    <col min="10742" max="10742" width="12" customWidth="1"/>
    <col min="10743" max="10743" width="13.85546875" customWidth="1"/>
    <col min="10744" max="10744" width="14.7109375" customWidth="1"/>
    <col min="10745" max="10745" width="12.28515625" customWidth="1"/>
    <col min="10746" max="10746" width="10.42578125" customWidth="1"/>
    <col min="10747" max="10748" width="0" hidden="1" customWidth="1"/>
    <col min="10749" max="10749" width="24.85546875" customWidth="1"/>
    <col min="10753" max="10761" width="0" hidden="1" customWidth="1"/>
    <col min="10762" max="10762" width="26.85546875" customWidth="1"/>
    <col min="10763" max="10763" width="20.42578125" customWidth="1"/>
    <col min="10764" max="10764" width="21.42578125" customWidth="1"/>
    <col min="10765" max="10765" width="26.85546875" customWidth="1"/>
    <col min="10766" max="10766" width="28.28515625" customWidth="1"/>
    <col min="10767" max="10767" width="29.7109375" customWidth="1"/>
    <col min="10768" max="10768" width="35.7109375" customWidth="1"/>
    <col min="10769" max="10769" width="0" hidden="1" customWidth="1"/>
    <col min="10770" max="10770" width="16.28515625" bestFit="1" customWidth="1"/>
    <col min="10989" max="10989" width="12.42578125" customWidth="1"/>
    <col min="10990" max="10990" width="14.28515625" customWidth="1"/>
    <col min="10991" max="10991" width="13.140625" customWidth="1"/>
    <col min="10992" max="10992" width="11.42578125" customWidth="1"/>
    <col min="10993" max="10993" width="14.7109375" customWidth="1"/>
    <col min="10994" max="10994" width="15.7109375" customWidth="1"/>
    <col min="10995" max="10995" width="10.85546875" customWidth="1"/>
    <col min="10996" max="10996" width="11.7109375" customWidth="1"/>
    <col min="10997" max="10997" width="13.42578125" customWidth="1"/>
    <col min="10998" max="10998" width="12" customWidth="1"/>
    <col min="10999" max="10999" width="13.85546875" customWidth="1"/>
    <col min="11000" max="11000" width="14.7109375" customWidth="1"/>
    <col min="11001" max="11001" width="12.28515625" customWidth="1"/>
    <col min="11002" max="11002" width="10.42578125" customWidth="1"/>
    <col min="11003" max="11004" width="0" hidden="1" customWidth="1"/>
    <col min="11005" max="11005" width="24.85546875" customWidth="1"/>
    <col min="11009" max="11017" width="0" hidden="1" customWidth="1"/>
    <col min="11018" max="11018" width="26.85546875" customWidth="1"/>
    <col min="11019" max="11019" width="20.42578125" customWidth="1"/>
    <col min="11020" max="11020" width="21.42578125" customWidth="1"/>
    <col min="11021" max="11021" width="26.85546875" customWidth="1"/>
    <col min="11022" max="11022" width="28.28515625" customWidth="1"/>
    <col min="11023" max="11023" width="29.7109375" customWidth="1"/>
    <col min="11024" max="11024" width="35.7109375" customWidth="1"/>
    <col min="11025" max="11025" width="0" hidden="1" customWidth="1"/>
    <col min="11026" max="11026" width="16.28515625" bestFit="1" customWidth="1"/>
    <col min="11245" max="11245" width="12.42578125" customWidth="1"/>
    <col min="11246" max="11246" width="14.28515625" customWidth="1"/>
    <col min="11247" max="11247" width="13.140625" customWidth="1"/>
    <col min="11248" max="11248" width="11.42578125" customWidth="1"/>
    <col min="11249" max="11249" width="14.7109375" customWidth="1"/>
    <col min="11250" max="11250" width="15.7109375" customWidth="1"/>
    <col min="11251" max="11251" width="10.85546875" customWidth="1"/>
    <col min="11252" max="11252" width="11.7109375" customWidth="1"/>
    <col min="11253" max="11253" width="13.42578125" customWidth="1"/>
    <col min="11254" max="11254" width="12" customWidth="1"/>
    <col min="11255" max="11255" width="13.85546875" customWidth="1"/>
    <col min="11256" max="11256" width="14.7109375" customWidth="1"/>
    <col min="11257" max="11257" width="12.28515625" customWidth="1"/>
    <col min="11258" max="11258" width="10.42578125" customWidth="1"/>
    <col min="11259" max="11260" width="0" hidden="1" customWidth="1"/>
    <col min="11261" max="11261" width="24.85546875" customWidth="1"/>
    <col min="11265" max="11273" width="0" hidden="1" customWidth="1"/>
    <col min="11274" max="11274" width="26.85546875" customWidth="1"/>
    <col min="11275" max="11275" width="20.42578125" customWidth="1"/>
    <col min="11276" max="11276" width="21.42578125" customWidth="1"/>
    <col min="11277" max="11277" width="26.85546875" customWidth="1"/>
    <col min="11278" max="11278" width="28.28515625" customWidth="1"/>
    <col min="11279" max="11279" width="29.7109375" customWidth="1"/>
    <col min="11280" max="11280" width="35.7109375" customWidth="1"/>
    <col min="11281" max="11281" width="0" hidden="1" customWidth="1"/>
    <col min="11282" max="11282" width="16.28515625" bestFit="1" customWidth="1"/>
    <col min="11501" max="11501" width="12.42578125" customWidth="1"/>
    <col min="11502" max="11502" width="14.28515625" customWidth="1"/>
    <col min="11503" max="11503" width="13.140625" customWidth="1"/>
    <col min="11504" max="11504" width="11.42578125" customWidth="1"/>
    <col min="11505" max="11505" width="14.7109375" customWidth="1"/>
    <col min="11506" max="11506" width="15.7109375" customWidth="1"/>
    <col min="11507" max="11507" width="10.85546875" customWidth="1"/>
    <col min="11508" max="11508" width="11.7109375" customWidth="1"/>
    <col min="11509" max="11509" width="13.42578125" customWidth="1"/>
    <col min="11510" max="11510" width="12" customWidth="1"/>
    <col min="11511" max="11511" width="13.85546875" customWidth="1"/>
    <col min="11512" max="11512" width="14.7109375" customWidth="1"/>
    <col min="11513" max="11513" width="12.28515625" customWidth="1"/>
    <col min="11514" max="11514" width="10.42578125" customWidth="1"/>
    <col min="11515" max="11516" width="0" hidden="1" customWidth="1"/>
    <col min="11517" max="11517" width="24.85546875" customWidth="1"/>
    <col min="11521" max="11529" width="0" hidden="1" customWidth="1"/>
    <col min="11530" max="11530" width="26.85546875" customWidth="1"/>
    <col min="11531" max="11531" width="20.42578125" customWidth="1"/>
    <col min="11532" max="11532" width="21.42578125" customWidth="1"/>
    <col min="11533" max="11533" width="26.85546875" customWidth="1"/>
    <col min="11534" max="11534" width="28.28515625" customWidth="1"/>
    <col min="11535" max="11535" width="29.7109375" customWidth="1"/>
    <col min="11536" max="11536" width="35.7109375" customWidth="1"/>
    <col min="11537" max="11537" width="0" hidden="1" customWidth="1"/>
    <col min="11538" max="11538" width="16.28515625" bestFit="1" customWidth="1"/>
    <col min="11757" max="11757" width="12.42578125" customWidth="1"/>
    <col min="11758" max="11758" width="14.28515625" customWidth="1"/>
    <col min="11759" max="11759" width="13.140625" customWidth="1"/>
    <col min="11760" max="11760" width="11.42578125" customWidth="1"/>
    <col min="11761" max="11761" width="14.7109375" customWidth="1"/>
    <col min="11762" max="11762" width="15.7109375" customWidth="1"/>
    <col min="11763" max="11763" width="10.85546875" customWidth="1"/>
    <col min="11764" max="11764" width="11.7109375" customWidth="1"/>
    <col min="11765" max="11765" width="13.42578125" customWidth="1"/>
    <col min="11766" max="11766" width="12" customWidth="1"/>
    <col min="11767" max="11767" width="13.85546875" customWidth="1"/>
    <col min="11768" max="11768" width="14.7109375" customWidth="1"/>
    <col min="11769" max="11769" width="12.28515625" customWidth="1"/>
    <col min="11770" max="11770" width="10.42578125" customWidth="1"/>
    <col min="11771" max="11772" width="0" hidden="1" customWidth="1"/>
    <col min="11773" max="11773" width="24.85546875" customWidth="1"/>
    <col min="11777" max="11785" width="0" hidden="1" customWidth="1"/>
    <col min="11786" max="11786" width="26.85546875" customWidth="1"/>
    <col min="11787" max="11787" width="20.42578125" customWidth="1"/>
    <col min="11788" max="11788" width="21.42578125" customWidth="1"/>
    <col min="11789" max="11789" width="26.85546875" customWidth="1"/>
    <col min="11790" max="11790" width="28.28515625" customWidth="1"/>
    <col min="11791" max="11791" width="29.7109375" customWidth="1"/>
    <col min="11792" max="11792" width="35.7109375" customWidth="1"/>
    <col min="11793" max="11793" width="0" hidden="1" customWidth="1"/>
    <col min="11794" max="11794" width="16.28515625" bestFit="1" customWidth="1"/>
    <col min="12013" max="12013" width="12.42578125" customWidth="1"/>
    <col min="12014" max="12014" width="14.28515625" customWidth="1"/>
    <col min="12015" max="12015" width="13.140625" customWidth="1"/>
    <col min="12016" max="12016" width="11.42578125" customWidth="1"/>
    <col min="12017" max="12017" width="14.7109375" customWidth="1"/>
    <col min="12018" max="12018" width="15.7109375" customWidth="1"/>
    <col min="12019" max="12019" width="10.85546875" customWidth="1"/>
    <col min="12020" max="12020" width="11.7109375" customWidth="1"/>
    <col min="12021" max="12021" width="13.42578125" customWidth="1"/>
    <col min="12022" max="12022" width="12" customWidth="1"/>
    <col min="12023" max="12023" width="13.85546875" customWidth="1"/>
    <col min="12024" max="12024" width="14.7109375" customWidth="1"/>
    <col min="12025" max="12025" width="12.28515625" customWidth="1"/>
    <col min="12026" max="12026" width="10.42578125" customWidth="1"/>
    <col min="12027" max="12028" width="0" hidden="1" customWidth="1"/>
    <col min="12029" max="12029" width="24.85546875" customWidth="1"/>
    <col min="12033" max="12041" width="0" hidden="1" customWidth="1"/>
    <col min="12042" max="12042" width="26.85546875" customWidth="1"/>
    <col min="12043" max="12043" width="20.42578125" customWidth="1"/>
    <col min="12044" max="12044" width="21.42578125" customWidth="1"/>
    <col min="12045" max="12045" width="26.85546875" customWidth="1"/>
    <col min="12046" max="12046" width="28.28515625" customWidth="1"/>
    <col min="12047" max="12047" width="29.7109375" customWidth="1"/>
    <col min="12048" max="12048" width="35.7109375" customWidth="1"/>
    <col min="12049" max="12049" width="0" hidden="1" customWidth="1"/>
    <col min="12050" max="12050" width="16.28515625" bestFit="1" customWidth="1"/>
    <col min="12269" max="12269" width="12.42578125" customWidth="1"/>
    <col min="12270" max="12270" width="14.28515625" customWidth="1"/>
    <col min="12271" max="12271" width="13.140625" customWidth="1"/>
    <col min="12272" max="12272" width="11.42578125" customWidth="1"/>
    <col min="12273" max="12273" width="14.7109375" customWidth="1"/>
    <col min="12274" max="12274" width="15.7109375" customWidth="1"/>
    <col min="12275" max="12275" width="10.85546875" customWidth="1"/>
    <col min="12276" max="12276" width="11.7109375" customWidth="1"/>
    <col min="12277" max="12277" width="13.42578125" customWidth="1"/>
    <col min="12278" max="12278" width="12" customWidth="1"/>
    <col min="12279" max="12279" width="13.85546875" customWidth="1"/>
    <col min="12280" max="12280" width="14.7109375" customWidth="1"/>
    <col min="12281" max="12281" width="12.28515625" customWidth="1"/>
    <col min="12282" max="12282" width="10.42578125" customWidth="1"/>
    <col min="12283" max="12284" width="0" hidden="1" customWidth="1"/>
    <col min="12285" max="12285" width="24.85546875" customWidth="1"/>
    <col min="12289" max="12297" width="0" hidden="1" customWidth="1"/>
    <col min="12298" max="12298" width="26.85546875" customWidth="1"/>
    <col min="12299" max="12299" width="20.42578125" customWidth="1"/>
    <col min="12300" max="12300" width="21.42578125" customWidth="1"/>
    <col min="12301" max="12301" width="26.85546875" customWidth="1"/>
    <col min="12302" max="12302" width="28.28515625" customWidth="1"/>
    <col min="12303" max="12303" width="29.7109375" customWidth="1"/>
    <col min="12304" max="12304" width="35.7109375" customWidth="1"/>
    <col min="12305" max="12305" width="0" hidden="1" customWidth="1"/>
    <col min="12306" max="12306" width="16.28515625" bestFit="1" customWidth="1"/>
    <col min="12525" max="12525" width="12.42578125" customWidth="1"/>
    <col min="12526" max="12526" width="14.28515625" customWidth="1"/>
    <col min="12527" max="12527" width="13.140625" customWidth="1"/>
    <col min="12528" max="12528" width="11.42578125" customWidth="1"/>
    <col min="12529" max="12529" width="14.7109375" customWidth="1"/>
    <col min="12530" max="12530" width="15.7109375" customWidth="1"/>
    <col min="12531" max="12531" width="10.85546875" customWidth="1"/>
    <col min="12532" max="12532" width="11.7109375" customWidth="1"/>
    <col min="12533" max="12533" width="13.42578125" customWidth="1"/>
    <col min="12534" max="12534" width="12" customWidth="1"/>
    <col min="12535" max="12535" width="13.85546875" customWidth="1"/>
    <col min="12536" max="12536" width="14.7109375" customWidth="1"/>
    <col min="12537" max="12537" width="12.28515625" customWidth="1"/>
    <col min="12538" max="12538" width="10.42578125" customWidth="1"/>
    <col min="12539" max="12540" width="0" hidden="1" customWidth="1"/>
    <col min="12541" max="12541" width="24.85546875" customWidth="1"/>
    <col min="12545" max="12553" width="0" hidden="1" customWidth="1"/>
    <col min="12554" max="12554" width="26.85546875" customWidth="1"/>
    <col min="12555" max="12555" width="20.42578125" customWidth="1"/>
    <col min="12556" max="12556" width="21.42578125" customWidth="1"/>
    <col min="12557" max="12557" width="26.85546875" customWidth="1"/>
    <col min="12558" max="12558" width="28.28515625" customWidth="1"/>
    <col min="12559" max="12559" width="29.7109375" customWidth="1"/>
    <col min="12560" max="12560" width="35.7109375" customWidth="1"/>
    <col min="12561" max="12561" width="0" hidden="1" customWidth="1"/>
    <col min="12562" max="12562" width="16.28515625" bestFit="1" customWidth="1"/>
    <col min="12781" max="12781" width="12.42578125" customWidth="1"/>
    <col min="12782" max="12782" width="14.28515625" customWidth="1"/>
    <col min="12783" max="12783" width="13.140625" customWidth="1"/>
    <col min="12784" max="12784" width="11.42578125" customWidth="1"/>
    <col min="12785" max="12785" width="14.7109375" customWidth="1"/>
    <col min="12786" max="12786" width="15.7109375" customWidth="1"/>
    <col min="12787" max="12787" width="10.85546875" customWidth="1"/>
    <col min="12788" max="12788" width="11.7109375" customWidth="1"/>
    <col min="12789" max="12789" width="13.42578125" customWidth="1"/>
    <col min="12790" max="12790" width="12" customWidth="1"/>
    <col min="12791" max="12791" width="13.85546875" customWidth="1"/>
    <col min="12792" max="12792" width="14.7109375" customWidth="1"/>
    <col min="12793" max="12793" width="12.28515625" customWidth="1"/>
    <col min="12794" max="12794" width="10.42578125" customWidth="1"/>
    <col min="12795" max="12796" width="0" hidden="1" customWidth="1"/>
    <col min="12797" max="12797" width="24.85546875" customWidth="1"/>
    <col min="12801" max="12809" width="0" hidden="1" customWidth="1"/>
    <col min="12810" max="12810" width="26.85546875" customWidth="1"/>
    <col min="12811" max="12811" width="20.42578125" customWidth="1"/>
    <col min="12812" max="12812" width="21.42578125" customWidth="1"/>
    <col min="12813" max="12813" width="26.85546875" customWidth="1"/>
    <col min="12814" max="12814" width="28.28515625" customWidth="1"/>
    <col min="12815" max="12815" width="29.7109375" customWidth="1"/>
    <col min="12816" max="12816" width="35.7109375" customWidth="1"/>
    <col min="12817" max="12817" width="0" hidden="1" customWidth="1"/>
    <col min="12818" max="12818" width="16.28515625" bestFit="1" customWidth="1"/>
    <col min="13037" max="13037" width="12.42578125" customWidth="1"/>
    <col min="13038" max="13038" width="14.28515625" customWidth="1"/>
    <col min="13039" max="13039" width="13.140625" customWidth="1"/>
    <col min="13040" max="13040" width="11.42578125" customWidth="1"/>
    <col min="13041" max="13041" width="14.7109375" customWidth="1"/>
    <col min="13042" max="13042" width="15.7109375" customWidth="1"/>
    <col min="13043" max="13043" width="10.85546875" customWidth="1"/>
    <col min="13044" max="13044" width="11.7109375" customWidth="1"/>
    <col min="13045" max="13045" width="13.42578125" customWidth="1"/>
    <col min="13046" max="13046" width="12" customWidth="1"/>
    <col min="13047" max="13047" width="13.85546875" customWidth="1"/>
    <col min="13048" max="13048" width="14.7109375" customWidth="1"/>
    <col min="13049" max="13049" width="12.28515625" customWidth="1"/>
    <col min="13050" max="13050" width="10.42578125" customWidth="1"/>
    <col min="13051" max="13052" width="0" hidden="1" customWidth="1"/>
    <col min="13053" max="13053" width="24.85546875" customWidth="1"/>
    <col min="13057" max="13065" width="0" hidden="1" customWidth="1"/>
    <col min="13066" max="13066" width="26.85546875" customWidth="1"/>
    <col min="13067" max="13067" width="20.42578125" customWidth="1"/>
    <col min="13068" max="13068" width="21.42578125" customWidth="1"/>
    <col min="13069" max="13069" width="26.85546875" customWidth="1"/>
    <col min="13070" max="13070" width="28.28515625" customWidth="1"/>
    <col min="13071" max="13071" width="29.7109375" customWidth="1"/>
    <col min="13072" max="13072" width="35.7109375" customWidth="1"/>
    <col min="13073" max="13073" width="0" hidden="1" customWidth="1"/>
    <col min="13074" max="13074" width="16.28515625" bestFit="1" customWidth="1"/>
    <col min="13293" max="13293" width="12.42578125" customWidth="1"/>
    <col min="13294" max="13294" width="14.28515625" customWidth="1"/>
    <col min="13295" max="13295" width="13.140625" customWidth="1"/>
    <col min="13296" max="13296" width="11.42578125" customWidth="1"/>
    <col min="13297" max="13297" width="14.7109375" customWidth="1"/>
    <col min="13298" max="13298" width="15.7109375" customWidth="1"/>
    <col min="13299" max="13299" width="10.85546875" customWidth="1"/>
    <col min="13300" max="13300" width="11.7109375" customWidth="1"/>
    <col min="13301" max="13301" width="13.42578125" customWidth="1"/>
    <col min="13302" max="13302" width="12" customWidth="1"/>
    <col min="13303" max="13303" width="13.85546875" customWidth="1"/>
    <col min="13304" max="13304" width="14.7109375" customWidth="1"/>
    <col min="13305" max="13305" width="12.28515625" customWidth="1"/>
    <col min="13306" max="13306" width="10.42578125" customWidth="1"/>
    <col min="13307" max="13308" width="0" hidden="1" customWidth="1"/>
    <col min="13309" max="13309" width="24.85546875" customWidth="1"/>
    <col min="13313" max="13321" width="0" hidden="1" customWidth="1"/>
    <col min="13322" max="13322" width="26.85546875" customWidth="1"/>
    <col min="13323" max="13323" width="20.42578125" customWidth="1"/>
    <col min="13324" max="13324" width="21.42578125" customWidth="1"/>
    <col min="13325" max="13325" width="26.85546875" customWidth="1"/>
    <col min="13326" max="13326" width="28.28515625" customWidth="1"/>
    <col min="13327" max="13327" width="29.7109375" customWidth="1"/>
    <col min="13328" max="13328" width="35.7109375" customWidth="1"/>
    <col min="13329" max="13329" width="0" hidden="1" customWidth="1"/>
    <col min="13330" max="13330" width="16.28515625" bestFit="1" customWidth="1"/>
    <col min="13549" max="13549" width="12.42578125" customWidth="1"/>
    <col min="13550" max="13550" width="14.28515625" customWidth="1"/>
    <col min="13551" max="13551" width="13.140625" customWidth="1"/>
    <col min="13552" max="13552" width="11.42578125" customWidth="1"/>
    <col min="13553" max="13553" width="14.7109375" customWidth="1"/>
    <col min="13554" max="13554" width="15.7109375" customWidth="1"/>
    <col min="13555" max="13555" width="10.85546875" customWidth="1"/>
    <col min="13556" max="13556" width="11.7109375" customWidth="1"/>
    <col min="13557" max="13557" width="13.42578125" customWidth="1"/>
    <col min="13558" max="13558" width="12" customWidth="1"/>
    <col min="13559" max="13559" width="13.85546875" customWidth="1"/>
    <col min="13560" max="13560" width="14.7109375" customWidth="1"/>
    <col min="13561" max="13561" width="12.28515625" customWidth="1"/>
    <col min="13562" max="13562" width="10.42578125" customWidth="1"/>
    <col min="13563" max="13564" width="0" hidden="1" customWidth="1"/>
    <col min="13565" max="13565" width="24.85546875" customWidth="1"/>
    <col min="13569" max="13577" width="0" hidden="1" customWidth="1"/>
    <col min="13578" max="13578" width="26.85546875" customWidth="1"/>
    <col min="13579" max="13579" width="20.42578125" customWidth="1"/>
    <col min="13580" max="13580" width="21.42578125" customWidth="1"/>
    <col min="13581" max="13581" width="26.85546875" customWidth="1"/>
    <col min="13582" max="13582" width="28.28515625" customWidth="1"/>
    <col min="13583" max="13583" width="29.7109375" customWidth="1"/>
    <col min="13584" max="13584" width="35.7109375" customWidth="1"/>
    <col min="13585" max="13585" width="0" hidden="1" customWidth="1"/>
    <col min="13586" max="13586" width="16.28515625" bestFit="1" customWidth="1"/>
    <col min="13805" max="13805" width="12.42578125" customWidth="1"/>
    <col min="13806" max="13806" width="14.28515625" customWidth="1"/>
    <col min="13807" max="13807" width="13.140625" customWidth="1"/>
    <col min="13808" max="13808" width="11.42578125" customWidth="1"/>
    <col min="13809" max="13809" width="14.7109375" customWidth="1"/>
    <col min="13810" max="13810" width="15.7109375" customWidth="1"/>
    <col min="13811" max="13811" width="10.85546875" customWidth="1"/>
    <col min="13812" max="13812" width="11.7109375" customWidth="1"/>
    <col min="13813" max="13813" width="13.42578125" customWidth="1"/>
    <col min="13814" max="13814" width="12" customWidth="1"/>
    <col min="13815" max="13815" width="13.85546875" customWidth="1"/>
    <col min="13816" max="13816" width="14.7109375" customWidth="1"/>
    <col min="13817" max="13817" width="12.28515625" customWidth="1"/>
    <col min="13818" max="13818" width="10.42578125" customWidth="1"/>
    <col min="13819" max="13820" width="0" hidden="1" customWidth="1"/>
    <col min="13821" max="13821" width="24.85546875" customWidth="1"/>
    <col min="13825" max="13833" width="0" hidden="1" customWidth="1"/>
    <col min="13834" max="13834" width="26.85546875" customWidth="1"/>
    <col min="13835" max="13835" width="20.42578125" customWidth="1"/>
    <col min="13836" max="13836" width="21.42578125" customWidth="1"/>
    <col min="13837" max="13837" width="26.85546875" customWidth="1"/>
    <col min="13838" max="13838" width="28.28515625" customWidth="1"/>
    <col min="13839" max="13839" width="29.7109375" customWidth="1"/>
    <col min="13840" max="13840" width="35.7109375" customWidth="1"/>
    <col min="13841" max="13841" width="0" hidden="1" customWidth="1"/>
    <col min="13842" max="13842" width="16.28515625" bestFit="1" customWidth="1"/>
    <col min="14061" max="14061" width="12.42578125" customWidth="1"/>
    <col min="14062" max="14062" width="14.28515625" customWidth="1"/>
    <col min="14063" max="14063" width="13.140625" customWidth="1"/>
    <col min="14064" max="14064" width="11.42578125" customWidth="1"/>
    <col min="14065" max="14065" width="14.7109375" customWidth="1"/>
    <col min="14066" max="14066" width="15.7109375" customWidth="1"/>
    <col min="14067" max="14067" width="10.85546875" customWidth="1"/>
    <col min="14068" max="14068" width="11.7109375" customWidth="1"/>
    <col min="14069" max="14069" width="13.42578125" customWidth="1"/>
    <col min="14070" max="14070" width="12" customWidth="1"/>
    <col min="14071" max="14071" width="13.85546875" customWidth="1"/>
    <col min="14072" max="14072" width="14.7109375" customWidth="1"/>
    <col min="14073" max="14073" width="12.28515625" customWidth="1"/>
    <col min="14074" max="14074" width="10.42578125" customWidth="1"/>
    <col min="14075" max="14076" width="0" hidden="1" customWidth="1"/>
    <col min="14077" max="14077" width="24.85546875" customWidth="1"/>
    <col min="14081" max="14089" width="0" hidden="1" customWidth="1"/>
    <col min="14090" max="14090" width="26.85546875" customWidth="1"/>
    <col min="14091" max="14091" width="20.42578125" customWidth="1"/>
    <col min="14092" max="14092" width="21.42578125" customWidth="1"/>
    <col min="14093" max="14093" width="26.85546875" customWidth="1"/>
    <col min="14094" max="14094" width="28.28515625" customWidth="1"/>
    <col min="14095" max="14095" width="29.7109375" customWidth="1"/>
    <col min="14096" max="14096" width="35.7109375" customWidth="1"/>
    <col min="14097" max="14097" width="0" hidden="1" customWidth="1"/>
    <col min="14098" max="14098" width="16.28515625" bestFit="1" customWidth="1"/>
    <col min="14317" max="14317" width="12.42578125" customWidth="1"/>
    <col min="14318" max="14318" width="14.28515625" customWidth="1"/>
    <col min="14319" max="14319" width="13.140625" customWidth="1"/>
    <col min="14320" max="14320" width="11.42578125" customWidth="1"/>
    <col min="14321" max="14321" width="14.7109375" customWidth="1"/>
    <col min="14322" max="14322" width="15.7109375" customWidth="1"/>
    <col min="14323" max="14323" width="10.85546875" customWidth="1"/>
    <col min="14324" max="14324" width="11.7109375" customWidth="1"/>
    <col min="14325" max="14325" width="13.42578125" customWidth="1"/>
    <col min="14326" max="14326" width="12" customWidth="1"/>
    <col min="14327" max="14327" width="13.85546875" customWidth="1"/>
    <col min="14328" max="14328" width="14.7109375" customWidth="1"/>
    <col min="14329" max="14329" width="12.28515625" customWidth="1"/>
    <col min="14330" max="14330" width="10.42578125" customWidth="1"/>
    <col min="14331" max="14332" width="0" hidden="1" customWidth="1"/>
    <col min="14333" max="14333" width="24.85546875" customWidth="1"/>
    <col min="14337" max="14345" width="0" hidden="1" customWidth="1"/>
    <col min="14346" max="14346" width="26.85546875" customWidth="1"/>
    <col min="14347" max="14347" width="20.42578125" customWidth="1"/>
    <col min="14348" max="14348" width="21.42578125" customWidth="1"/>
    <col min="14349" max="14349" width="26.85546875" customWidth="1"/>
    <col min="14350" max="14350" width="28.28515625" customWidth="1"/>
    <col min="14351" max="14351" width="29.7109375" customWidth="1"/>
    <col min="14352" max="14352" width="35.7109375" customWidth="1"/>
    <col min="14353" max="14353" width="0" hidden="1" customWidth="1"/>
    <col min="14354" max="14354" width="16.28515625" bestFit="1" customWidth="1"/>
    <col min="14573" max="14573" width="12.42578125" customWidth="1"/>
    <col min="14574" max="14574" width="14.28515625" customWidth="1"/>
    <col min="14575" max="14575" width="13.140625" customWidth="1"/>
    <col min="14576" max="14576" width="11.42578125" customWidth="1"/>
    <col min="14577" max="14577" width="14.7109375" customWidth="1"/>
    <col min="14578" max="14578" width="15.7109375" customWidth="1"/>
    <col min="14579" max="14579" width="10.85546875" customWidth="1"/>
    <col min="14580" max="14580" width="11.7109375" customWidth="1"/>
    <col min="14581" max="14581" width="13.42578125" customWidth="1"/>
    <col min="14582" max="14582" width="12" customWidth="1"/>
    <col min="14583" max="14583" width="13.85546875" customWidth="1"/>
    <col min="14584" max="14584" width="14.7109375" customWidth="1"/>
    <col min="14585" max="14585" width="12.28515625" customWidth="1"/>
    <col min="14586" max="14586" width="10.42578125" customWidth="1"/>
    <col min="14587" max="14588" width="0" hidden="1" customWidth="1"/>
    <col min="14589" max="14589" width="24.85546875" customWidth="1"/>
    <col min="14593" max="14601" width="0" hidden="1" customWidth="1"/>
    <col min="14602" max="14602" width="26.85546875" customWidth="1"/>
    <col min="14603" max="14603" width="20.42578125" customWidth="1"/>
    <col min="14604" max="14604" width="21.42578125" customWidth="1"/>
    <col min="14605" max="14605" width="26.85546875" customWidth="1"/>
    <col min="14606" max="14606" width="28.28515625" customWidth="1"/>
    <col min="14607" max="14607" width="29.7109375" customWidth="1"/>
    <col min="14608" max="14608" width="35.7109375" customWidth="1"/>
    <col min="14609" max="14609" width="0" hidden="1" customWidth="1"/>
    <col min="14610" max="14610" width="16.28515625" bestFit="1" customWidth="1"/>
    <col min="14829" max="14829" width="12.42578125" customWidth="1"/>
    <col min="14830" max="14830" width="14.28515625" customWidth="1"/>
    <col min="14831" max="14831" width="13.140625" customWidth="1"/>
    <col min="14832" max="14832" width="11.42578125" customWidth="1"/>
    <col min="14833" max="14833" width="14.7109375" customWidth="1"/>
    <col min="14834" max="14834" width="15.7109375" customWidth="1"/>
    <col min="14835" max="14835" width="10.85546875" customWidth="1"/>
    <col min="14836" max="14836" width="11.7109375" customWidth="1"/>
    <col min="14837" max="14837" width="13.42578125" customWidth="1"/>
    <col min="14838" max="14838" width="12" customWidth="1"/>
    <col min="14839" max="14839" width="13.85546875" customWidth="1"/>
    <col min="14840" max="14840" width="14.7109375" customWidth="1"/>
    <col min="14841" max="14841" width="12.28515625" customWidth="1"/>
    <col min="14842" max="14842" width="10.42578125" customWidth="1"/>
    <col min="14843" max="14844" width="0" hidden="1" customWidth="1"/>
    <col min="14845" max="14845" width="24.85546875" customWidth="1"/>
    <col min="14849" max="14857" width="0" hidden="1" customWidth="1"/>
    <col min="14858" max="14858" width="26.85546875" customWidth="1"/>
    <col min="14859" max="14859" width="20.42578125" customWidth="1"/>
    <col min="14860" max="14860" width="21.42578125" customWidth="1"/>
    <col min="14861" max="14861" width="26.85546875" customWidth="1"/>
    <col min="14862" max="14862" width="28.28515625" customWidth="1"/>
    <col min="14863" max="14863" width="29.7109375" customWidth="1"/>
    <col min="14864" max="14864" width="35.7109375" customWidth="1"/>
    <col min="14865" max="14865" width="0" hidden="1" customWidth="1"/>
    <col min="14866" max="14866" width="16.28515625" bestFit="1" customWidth="1"/>
    <col min="15085" max="15085" width="12.42578125" customWidth="1"/>
    <col min="15086" max="15086" width="14.28515625" customWidth="1"/>
    <col min="15087" max="15087" width="13.140625" customWidth="1"/>
    <col min="15088" max="15088" width="11.42578125" customWidth="1"/>
    <col min="15089" max="15089" width="14.7109375" customWidth="1"/>
    <col min="15090" max="15090" width="15.7109375" customWidth="1"/>
    <col min="15091" max="15091" width="10.85546875" customWidth="1"/>
    <col min="15092" max="15092" width="11.7109375" customWidth="1"/>
    <col min="15093" max="15093" width="13.42578125" customWidth="1"/>
    <col min="15094" max="15094" width="12" customWidth="1"/>
    <col min="15095" max="15095" width="13.85546875" customWidth="1"/>
    <col min="15096" max="15096" width="14.7109375" customWidth="1"/>
    <col min="15097" max="15097" width="12.28515625" customWidth="1"/>
    <col min="15098" max="15098" width="10.42578125" customWidth="1"/>
    <col min="15099" max="15100" width="0" hidden="1" customWidth="1"/>
    <col min="15101" max="15101" width="24.85546875" customWidth="1"/>
    <col min="15105" max="15113" width="0" hidden="1" customWidth="1"/>
    <col min="15114" max="15114" width="26.85546875" customWidth="1"/>
    <col min="15115" max="15115" width="20.42578125" customWidth="1"/>
    <col min="15116" max="15116" width="21.42578125" customWidth="1"/>
    <col min="15117" max="15117" width="26.85546875" customWidth="1"/>
    <col min="15118" max="15118" width="28.28515625" customWidth="1"/>
    <col min="15119" max="15119" width="29.7109375" customWidth="1"/>
    <col min="15120" max="15120" width="35.7109375" customWidth="1"/>
    <col min="15121" max="15121" width="0" hidden="1" customWidth="1"/>
    <col min="15122" max="15122" width="16.28515625" bestFit="1" customWidth="1"/>
    <col min="15341" max="15341" width="12.42578125" customWidth="1"/>
    <col min="15342" max="15342" width="14.28515625" customWidth="1"/>
    <col min="15343" max="15343" width="13.140625" customWidth="1"/>
    <col min="15344" max="15344" width="11.42578125" customWidth="1"/>
    <col min="15345" max="15345" width="14.7109375" customWidth="1"/>
    <col min="15346" max="15346" width="15.7109375" customWidth="1"/>
    <col min="15347" max="15347" width="10.85546875" customWidth="1"/>
    <col min="15348" max="15348" width="11.7109375" customWidth="1"/>
    <col min="15349" max="15349" width="13.42578125" customWidth="1"/>
    <col min="15350" max="15350" width="12" customWidth="1"/>
    <col min="15351" max="15351" width="13.85546875" customWidth="1"/>
    <col min="15352" max="15352" width="14.7109375" customWidth="1"/>
    <col min="15353" max="15353" width="12.28515625" customWidth="1"/>
    <col min="15354" max="15354" width="10.42578125" customWidth="1"/>
    <col min="15355" max="15356" width="0" hidden="1" customWidth="1"/>
    <col min="15357" max="15357" width="24.85546875" customWidth="1"/>
    <col min="15361" max="15369" width="0" hidden="1" customWidth="1"/>
    <col min="15370" max="15370" width="26.85546875" customWidth="1"/>
    <col min="15371" max="15371" width="20.42578125" customWidth="1"/>
    <col min="15372" max="15372" width="21.42578125" customWidth="1"/>
    <col min="15373" max="15373" width="26.85546875" customWidth="1"/>
    <col min="15374" max="15374" width="28.28515625" customWidth="1"/>
    <col min="15375" max="15375" width="29.7109375" customWidth="1"/>
    <col min="15376" max="15376" width="35.7109375" customWidth="1"/>
    <col min="15377" max="15377" width="0" hidden="1" customWidth="1"/>
    <col min="15378" max="15378" width="16.28515625" bestFit="1" customWidth="1"/>
    <col min="15597" max="15597" width="12.42578125" customWidth="1"/>
    <col min="15598" max="15598" width="14.28515625" customWidth="1"/>
    <col min="15599" max="15599" width="13.140625" customWidth="1"/>
    <col min="15600" max="15600" width="11.42578125" customWidth="1"/>
    <col min="15601" max="15601" width="14.7109375" customWidth="1"/>
    <col min="15602" max="15602" width="15.7109375" customWidth="1"/>
    <col min="15603" max="15603" width="10.85546875" customWidth="1"/>
    <col min="15604" max="15604" width="11.7109375" customWidth="1"/>
    <col min="15605" max="15605" width="13.42578125" customWidth="1"/>
    <col min="15606" max="15606" width="12" customWidth="1"/>
    <col min="15607" max="15607" width="13.85546875" customWidth="1"/>
    <col min="15608" max="15608" width="14.7109375" customWidth="1"/>
    <col min="15609" max="15609" width="12.28515625" customWidth="1"/>
    <col min="15610" max="15610" width="10.42578125" customWidth="1"/>
    <col min="15611" max="15612" width="0" hidden="1" customWidth="1"/>
    <col min="15613" max="15613" width="24.85546875" customWidth="1"/>
    <col min="15617" max="15625" width="0" hidden="1" customWidth="1"/>
    <col min="15626" max="15626" width="26.85546875" customWidth="1"/>
    <col min="15627" max="15627" width="20.42578125" customWidth="1"/>
    <col min="15628" max="15628" width="21.42578125" customWidth="1"/>
    <col min="15629" max="15629" width="26.85546875" customWidth="1"/>
    <col min="15630" max="15630" width="28.28515625" customWidth="1"/>
    <col min="15631" max="15631" width="29.7109375" customWidth="1"/>
    <col min="15632" max="15632" width="35.7109375" customWidth="1"/>
    <col min="15633" max="15633" width="0" hidden="1" customWidth="1"/>
    <col min="15634" max="15634" width="16.28515625" bestFit="1" customWidth="1"/>
    <col min="15853" max="15853" width="12.42578125" customWidth="1"/>
    <col min="15854" max="15854" width="14.28515625" customWidth="1"/>
    <col min="15855" max="15855" width="13.140625" customWidth="1"/>
    <col min="15856" max="15856" width="11.42578125" customWidth="1"/>
    <col min="15857" max="15857" width="14.7109375" customWidth="1"/>
    <col min="15858" max="15858" width="15.7109375" customWidth="1"/>
    <col min="15859" max="15859" width="10.85546875" customWidth="1"/>
    <col min="15860" max="15860" width="11.7109375" customWidth="1"/>
    <col min="15861" max="15861" width="13.42578125" customWidth="1"/>
    <col min="15862" max="15862" width="12" customWidth="1"/>
    <col min="15863" max="15863" width="13.85546875" customWidth="1"/>
    <col min="15864" max="15864" width="14.7109375" customWidth="1"/>
    <col min="15865" max="15865" width="12.28515625" customWidth="1"/>
    <col min="15866" max="15866" width="10.42578125" customWidth="1"/>
    <col min="15867" max="15868" width="0" hidden="1" customWidth="1"/>
    <col min="15869" max="15869" width="24.85546875" customWidth="1"/>
    <col min="15873" max="15881" width="0" hidden="1" customWidth="1"/>
    <col min="15882" max="15882" width="26.85546875" customWidth="1"/>
    <col min="15883" max="15883" width="20.42578125" customWidth="1"/>
    <col min="15884" max="15884" width="21.42578125" customWidth="1"/>
    <col min="15885" max="15885" width="26.85546875" customWidth="1"/>
    <col min="15886" max="15886" width="28.28515625" customWidth="1"/>
    <col min="15887" max="15887" width="29.7109375" customWidth="1"/>
    <col min="15888" max="15888" width="35.7109375" customWidth="1"/>
    <col min="15889" max="15889" width="0" hidden="1" customWidth="1"/>
    <col min="15890" max="15890" width="16.28515625" bestFit="1" customWidth="1"/>
    <col min="16109" max="16109" width="12.42578125" customWidth="1"/>
    <col min="16110" max="16110" width="14.28515625" customWidth="1"/>
    <col min="16111" max="16111" width="13.140625" customWidth="1"/>
    <col min="16112" max="16112" width="11.42578125" customWidth="1"/>
    <col min="16113" max="16113" width="14.7109375" customWidth="1"/>
    <col min="16114" max="16114" width="15.7109375" customWidth="1"/>
    <col min="16115" max="16115" width="10.85546875" customWidth="1"/>
    <col min="16116" max="16116" width="11.7109375" customWidth="1"/>
    <col min="16117" max="16117" width="13.42578125" customWidth="1"/>
    <col min="16118" max="16118" width="12" customWidth="1"/>
    <col min="16119" max="16119" width="13.85546875" customWidth="1"/>
    <col min="16120" max="16120" width="14.7109375" customWidth="1"/>
    <col min="16121" max="16121" width="12.28515625" customWidth="1"/>
    <col min="16122" max="16122" width="10.42578125" customWidth="1"/>
    <col min="16123" max="16124" width="0" hidden="1" customWidth="1"/>
    <col min="16125" max="16125" width="24.85546875" customWidth="1"/>
    <col min="16129" max="16137" width="0" hidden="1" customWidth="1"/>
    <col min="16138" max="16138" width="26.85546875" customWidth="1"/>
    <col min="16139" max="16139" width="20.42578125" customWidth="1"/>
    <col min="16140" max="16140" width="21.42578125" customWidth="1"/>
    <col min="16141" max="16141" width="26.85546875" customWidth="1"/>
    <col min="16142" max="16142" width="28.28515625" customWidth="1"/>
    <col min="16143" max="16143" width="29.7109375" customWidth="1"/>
    <col min="16144" max="16144" width="35.7109375" customWidth="1"/>
    <col min="16145" max="16145" width="0" hidden="1" customWidth="1"/>
    <col min="16146" max="16146" width="16.28515625" bestFit="1" customWidth="1"/>
    <col min="16365" max="16365" width="12.42578125" customWidth="1"/>
    <col min="16366" max="16366" width="14.28515625" customWidth="1"/>
    <col min="16367" max="16367" width="13.140625" customWidth="1"/>
    <col min="16368" max="16368" width="11.42578125" customWidth="1"/>
    <col min="16369" max="16369" width="14.7109375" customWidth="1"/>
    <col min="16370" max="16370" width="15.7109375" customWidth="1"/>
    <col min="16371" max="16371" width="10.85546875" customWidth="1"/>
    <col min="16372" max="16372" width="11.7109375" customWidth="1"/>
    <col min="16373" max="16373" width="13.42578125" customWidth="1"/>
    <col min="16374" max="16374" width="12" customWidth="1"/>
    <col min="16375" max="16375" width="13.85546875" customWidth="1"/>
    <col min="16376" max="16376" width="14.7109375" customWidth="1"/>
    <col min="16377" max="16377" width="12.28515625" customWidth="1"/>
    <col min="16378" max="16378" width="10.42578125" customWidth="1"/>
    <col min="16379" max="16380" width="0" hidden="1" customWidth="1"/>
    <col min="16381" max="16381" width="24.85546875" customWidth="1"/>
  </cols>
  <sheetData>
    <row r="1" spans="1:20" ht="36" customHeight="1">
      <c r="J1" s="498" t="s">
        <v>277</v>
      </c>
      <c r="K1" s="498"/>
      <c r="L1" s="498"/>
      <c r="M1" s="498"/>
      <c r="N1" s="498"/>
      <c r="O1" s="498"/>
      <c r="P1" s="498"/>
      <c r="R1" s="357">
        <f>AVERAGE(R3,O37)</f>
        <v>0.38654477055575664</v>
      </c>
    </row>
    <row r="2" spans="1:20" ht="21" customHeight="1"/>
    <row r="3" spans="1:20" ht="50.25" customHeight="1">
      <c r="J3" s="498" t="s">
        <v>310</v>
      </c>
      <c r="K3" s="498"/>
      <c r="L3" s="498"/>
      <c r="M3" s="498"/>
      <c r="N3" s="498"/>
      <c r="O3" s="498"/>
      <c r="P3" s="498"/>
      <c r="Q3" s="358"/>
      <c r="R3" s="357">
        <f>AVERAGE(L9+L18+P9)</f>
        <v>0.43975620777818003</v>
      </c>
      <c r="S3" s="359"/>
      <c r="T3" s="359"/>
    </row>
    <row r="4" spans="1:20" ht="34.5" customHeight="1">
      <c r="B4" s="360"/>
      <c r="C4" s="360"/>
      <c r="D4" s="360"/>
      <c r="E4" s="360"/>
      <c r="F4" s="360"/>
      <c r="G4" s="360"/>
      <c r="H4" s="360"/>
      <c r="I4" s="360"/>
      <c r="J4" s="499" t="s">
        <v>278</v>
      </c>
      <c r="K4" s="500"/>
      <c r="L4" s="500"/>
      <c r="M4" s="501"/>
      <c r="N4" s="502"/>
      <c r="O4" s="502"/>
      <c r="P4" s="502"/>
      <c r="Q4" s="502"/>
      <c r="R4" s="502"/>
    </row>
    <row r="5" spans="1:20" ht="63.75" customHeight="1">
      <c r="B5" s="360"/>
      <c r="C5" s="360"/>
      <c r="D5" s="360"/>
      <c r="E5" s="360"/>
      <c r="F5" s="360"/>
      <c r="G5" s="360"/>
      <c r="H5" s="360"/>
      <c r="I5" s="360"/>
      <c r="J5" s="503" t="s">
        <v>279</v>
      </c>
      <c r="K5" s="504"/>
      <c r="L5" s="504"/>
      <c r="M5" s="505"/>
      <c r="N5" s="503" t="s">
        <v>280</v>
      </c>
      <c r="O5" s="504"/>
      <c r="P5" s="504"/>
      <c r="Q5" s="504"/>
      <c r="R5" s="505"/>
    </row>
    <row r="6" spans="1:20" ht="24.75" customHeight="1" thickBot="1">
      <c r="B6" s="360"/>
      <c r="C6" s="360"/>
      <c r="D6" s="360"/>
      <c r="E6" s="360"/>
      <c r="F6" s="360"/>
      <c r="G6" s="360"/>
      <c r="H6" s="360"/>
      <c r="I6" s="360"/>
      <c r="J6" s="507" t="s">
        <v>281</v>
      </c>
      <c r="K6" s="507"/>
      <c r="L6" s="507"/>
      <c r="M6" s="237"/>
      <c r="N6" s="506" t="s">
        <v>282</v>
      </c>
      <c r="O6" s="507"/>
      <c r="P6" s="507"/>
      <c r="Q6" s="507"/>
      <c r="R6" s="508"/>
    </row>
    <row r="7" spans="1:20" ht="24.75" customHeight="1">
      <c r="B7" s="360"/>
      <c r="C7" s="360"/>
      <c r="D7" s="360"/>
      <c r="E7" s="360"/>
      <c r="F7" s="360"/>
      <c r="G7" s="360"/>
      <c r="H7" s="360"/>
      <c r="I7" s="360"/>
      <c r="J7" s="509">
        <v>2014</v>
      </c>
      <c r="K7" s="510"/>
      <c r="L7" s="511"/>
      <c r="M7" s="237"/>
      <c r="N7" s="512">
        <v>2014</v>
      </c>
      <c r="O7" s="512"/>
      <c r="P7" s="512"/>
      <c r="Q7" s="361"/>
      <c r="R7" s="362"/>
    </row>
    <row r="8" spans="1:20" ht="24.75" customHeight="1">
      <c r="B8" s="360"/>
      <c r="C8" s="360"/>
      <c r="D8" s="360"/>
      <c r="E8" s="360"/>
      <c r="F8" s="360"/>
      <c r="G8" s="360"/>
      <c r="H8" s="360"/>
      <c r="I8" s="360"/>
      <c r="J8" s="363" t="s">
        <v>283</v>
      </c>
      <c r="K8" s="364" t="s">
        <v>284</v>
      </c>
      <c r="L8" s="365" t="s">
        <v>285</v>
      </c>
      <c r="M8" s="237"/>
      <c r="N8" s="363" t="s">
        <v>283</v>
      </c>
      <c r="O8" s="364" t="s">
        <v>284</v>
      </c>
      <c r="P8" s="365" t="s">
        <v>285</v>
      </c>
      <c r="Q8" s="366"/>
      <c r="R8" s="367"/>
    </row>
    <row r="9" spans="1:20" ht="24.75" customHeight="1">
      <c r="B9" s="360"/>
      <c r="C9" s="360"/>
      <c r="D9" s="360"/>
      <c r="E9" s="360"/>
      <c r="F9" s="360"/>
      <c r="G9" s="360"/>
      <c r="H9" s="360"/>
      <c r="I9" s="360"/>
      <c r="J9" s="368">
        <v>15</v>
      </c>
      <c r="K9" s="368">
        <v>0</v>
      </c>
      <c r="L9" s="369">
        <f>K9/J9</f>
        <v>0</v>
      </c>
      <c r="M9" s="237"/>
      <c r="N9" s="370">
        <v>840163</v>
      </c>
      <c r="O9" s="368">
        <v>294.89999999999998</v>
      </c>
      <c r="P9" s="371">
        <f>O9/N9</f>
        <v>3.5100331721344547E-4</v>
      </c>
      <c r="Q9" s="372"/>
      <c r="R9" s="373"/>
    </row>
    <row r="10" spans="1:20" ht="24.75" customHeight="1">
      <c r="B10" s="360"/>
      <c r="C10" s="360"/>
      <c r="D10" s="360"/>
      <c r="E10" s="360"/>
      <c r="F10" s="360"/>
      <c r="G10" s="360"/>
      <c r="H10" s="360"/>
      <c r="I10" s="360"/>
      <c r="J10" s="374"/>
      <c r="K10" s="374"/>
      <c r="L10" s="375"/>
      <c r="M10" s="237"/>
      <c r="N10" s="376"/>
      <c r="O10" s="237"/>
      <c r="P10" s="237"/>
      <c r="Q10" s="237"/>
      <c r="R10" s="377"/>
    </row>
    <row r="11" spans="1:20" ht="203.25" customHeight="1">
      <c r="B11" s="360"/>
      <c r="C11" s="360"/>
      <c r="D11" s="360"/>
      <c r="E11" s="360"/>
      <c r="F11" s="360"/>
      <c r="G11" s="360"/>
      <c r="H11" s="360"/>
      <c r="I11" s="360"/>
      <c r="J11" s="513" t="s">
        <v>286</v>
      </c>
      <c r="K11" s="513"/>
      <c r="L11" s="513"/>
      <c r="M11" s="513"/>
      <c r="N11" s="514" t="s">
        <v>287</v>
      </c>
      <c r="O11" s="513"/>
      <c r="P11" s="513"/>
      <c r="Q11" s="513"/>
      <c r="R11" s="515"/>
    </row>
    <row r="12" spans="1:20" ht="24.75" customHeight="1">
      <c r="B12" s="360"/>
      <c r="C12" s="360"/>
      <c r="D12" s="360"/>
      <c r="E12" s="360"/>
      <c r="F12" s="360"/>
      <c r="G12" s="360"/>
      <c r="H12" s="360"/>
      <c r="I12" s="360"/>
      <c r="J12" s="378"/>
      <c r="K12" s="379"/>
      <c r="L12" s="379"/>
      <c r="M12" s="379"/>
      <c r="N12" s="380"/>
      <c r="O12" s="381"/>
      <c r="P12" s="381"/>
      <c r="Q12" s="381"/>
      <c r="R12" s="382"/>
    </row>
    <row r="13" spans="1:20" s="46" customFormat="1" ht="27" customHeight="1">
      <c r="D13" s="383"/>
      <c r="E13" s="383"/>
      <c r="F13" s="384"/>
      <c r="G13" s="383"/>
      <c r="H13" s="383"/>
      <c r="I13" s="385"/>
      <c r="J13" s="523" t="s">
        <v>288</v>
      </c>
      <c r="K13" s="524"/>
      <c r="L13" s="524"/>
      <c r="M13" s="525"/>
      <c r="N13" s="380"/>
      <c r="O13" s="381"/>
      <c r="P13" s="381"/>
      <c r="Q13" s="381"/>
      <c r="R13" s="382"/>
    </row>
    <row r="14" spans="1:20" ht="12.75" customHeight="1">
      <c r="B14" s="386"/>
      <c r="C14" s="386"/>
      <c r="D14" s="386"/>
      <c r="E14" s="386"/>
      <c r="F14" s="386"/>
      <c r="G14" s="386"/>
      <c r="H14" s="386"/>
      <c r="I14" s="386"/>
      <c r="J14" s="526"/>
      <c r="K14" s="527"/>
      <c r="L14" s="527"/>
      <c r="M14" s="528"/>
      <c r="N14" s="380"/>
      <c r="O14" s="381"/>
      <c r="P14" s="381"/>
      <c r="Q14" s="381"/>
      <c r="R14" s="382"/>
    </row>
    <row r="15" spans="1:20" ht="30" customHeight="1" thickBot="1">
      <c r="B15" s="387"/>
      <c r="C15" s="387"/>
      <c r="D15" s="388"/>
      <c r="E15" s="388"/>
      <c r="F15" s="388"/>
      <c r="G15" s="388"/>
      <c r="H15" s="388"/>
      <c r="I15" s="388"/>
      <c r="J15" s="507" t="s">
        <v>289</v>
      </c>
      <c r="K15" s="507"/>
      <c r="L15" s="507"/>
      <c r="M15" s="507"/>
      <c r="N15" s="380"/>
      <c r="O15" s="381"/>
      <c r="P15" s="381"/>
      <c r="Q15" s="381"/>
      <c r="R15" s="382"/>
    </row>
    <row r="16" spans="1:20" ht="15" customHeight="1">
      <c r="A16" s="509">
        <v>2010</v>
      </c>
      <c r="B16" s="510"/>
      <c r="C16" s="511"/>
      <c r="D16" s="509">
        <v>2011</v>
      </c>
      <c r="E16" s="510"/>
      <c r="F16" s="511"/>
      <c r="G16" s="509">
        <v>2012</v>
      </c>
      <c r="H16" s="510"/>
      <c r="I16" s="511"/>
      <c r="J16" s="516">
        <v>2014</v>
      </c>
      <c r="K16" s="517"/>
      <c r="L16" s="518"/>
      <c r="M16" s="237"/>
      <c r="N16" s="380"/>
      <c r="O16" s="381"/>
      <c r="P16" s="381"/>
      <c r="Q16" s="381"/>
      <c r="R16" s="382"/>
    </row>
    <row r="17" spans="1:18" ht="25.5" customHeight="1">
      <c r="A17" s="389" t="s">
        <v>283</v>
      </c>
      <c r="B17" s="389" t="s">
        <v>241</v>
      </c>
      <c r="C17" s="390" t="s">
        <v>285</v>
      </c>
      <c r="D17" s="389" t="s">
        <v>283</v>
      </c>
      <c r="E17" s="389" t="s">
        <v>241</v>
      </c>
      <c r="F17" s="390" t="s">
        <v>285</v>
      </c>
      <c r="G17" s="389" t="s">
        <v>283</v>
      </c>
      <c r="H17" s="390" t="s">
        <v>284</v>
      </c>
      <c r="I17" s="390" t="s">
        <v>285</v>
      </c>
      <c r="J17" s="363" t="s">
        <v>283</v>
      </c>
      <c r="K17" s="364" t="s">
        <v>284</v>
      </c>
      <c r="L17" s="365" t="s">
        <v>285</v>
      </c>
      <c r="M17" s="237"/>
      <c r="N17" s="380"/>
      <c r="O17" s="381"/>
      <c r="P17" s="381"/>
      <c r="Q17" s="381"/>
      <c r="R17" s="382"/>
    </row>
    <row r="18" spans="1:18" ht="24.75" customHeight="1">
      <c r="A18" s="391" t="s">
        <v>290</v>
      </c>
      <c r="B18" s="368">
        <v>286617</v>
      </c>
      <c r="C18" s="391" t="s">
        <v>290</v>
      </c>
      <c r="D18" s="368">
        <v>686093</v>
      </c>
      <c r="E18" s="368">
        <v>686929</v>
      </c>
      <c r="F18" s="369">
        <f>E18/D18</f>
        <v>1.0012184937027488</v>
      </c>
      <c r="G18" s="368">
        <v>731130</v>
      </c>
      <c r="H18" s="368">
        <v>711668</v>
      </c>
      <c r="I18" s="369">
        <f>H18/G18</f>
        <v>0.97338093088780386</v>
      </c>
      <c r="J18" s="392">
        <v>26.9</v>
      </c>
      <c r="K18" s="393">
        <v>11.82</v>
      </c>
      <c r="L18" s="371">
        <f>+K18/J18</f>
        <v>0.43940520446096659</v>
      </c>
      <c r="M18" s="237"/>
      <c r="N18" s="380"/>
      <c r="O18" s="381"/>
      <c r="P18" s="381"/>
      <c r="Q18" s="381"/>
      <c r="R18" s="382"/>
    </row>
    <row r="19" spans="1:18" ht="24.75" customHeight="1">
      <c r="J19" s="237"/>
      <c r="K19" s="394"/>
      <c r="L19" s="237"/>
      <c r="M19" s="237"/>
      <c r="N19" s="380"/>
      <c r="O19" s="381"/>
      <c r="P19" s="381"/>
      <c r="Q19" s="381"/>
      <c r="R19" s="382"/>
    </row>
    <row r="20" spans="1:18" ht="255.75" customHeight="1">
      <c r="B20" s="395"/>
      <c r="C20" s="395"/>
      <c r="D20" s="395" t="s">
        <v>291</v>
      </c>
      <c r="E20" s="395"/>
      <c r="F20" s="395"/>
      <c r="G20" s="395"/>
      <c r="H20" s="395"/>
      <c r="I20" s="395"/>
      <c r="J20" s="513" t="s">
        <v>292</v>
      </c>
      <c r="K20" s="513"/>
      <c r="L20" s="513"/>
      <c r="M20" s="513"/>
      <c r="N20" s="380"/>
      <c r="O20" s="381"/>
      <c r="P20" s="381"/>
      <c r="Q20" s="381"/>
      <c r="R20" s="382"/>
    </row>
    <row r="21" spans="1:18" ht="24.75" customHeight="1">
      <c r="D21" s="381"/>
      <c r="E21" s="381"/>
      <c r="F21" s="396"/>
      <c r="G21" s="381"/>
      <c r="H21" s="381"/>
      <c r="I21" s="396"/>
      <c r="J21" s="397" t="s">
        <v>293</v>
      </c>
      <c r="K21" s="398"/>
      <c r="L21" s="398"/>
      <c r="M21" s="398"/>
      <c r="N21" s="399"/>
      <c r="O21" s="398"/>
      <c r="P21" s="398"/>
      <c r="Q21" s="398"/>
      <c r="R21" s="400"/>
    </row>
    <row r="22" spans="1:18" ht="21.75" customHeight="1">
      <c r="J22" s="401"/>
      <c r="K22" s="402"/>
      <c r="L22" s="403"/>
    </row>
    <row r="23" spans="1:18" ht="36" customHeight="1">
      <c r="J23" s="519" t="s">
        <v>294</v>
      </c>
      <c r="K23" s="519"/>
      <c r="L23" s="519"/>
      <c r="M23" s="519"/>
      <c r="N23" s="519"/>
      <c r="O23" s="519"/>
      <c r="P23" s="519"/>
      <c r="Q23" s="519"/>
      <c r="R23" s="519"/>
    </row>
    <row r="25" spans="1:18" ht="15.75" customHeight="1"/>
    <row r="26" spans="1:18" ht="21">
      <c r="J26" s="378" t="s">
        <v>295</v>
      </c>
    </row>
    <row r="27" spans="1:18" ht="10.8" thickBot="1"/>
    <row r="28" spans="1:18" ht="29.4" thickBot="1">
      <c r="J28" s="404" t="s">
        <v>296</v>
      </c>
      <c r="K28" s="404" t="s">
        <v>297</v>
      </c>
      <c r="L28" s="404" t="s">
        <v>298</v>
      </c>
      <c r="M28" s="404" t="s">
        <v>299</v>
      </c>
      <c r="N28" s="404" t="s">
        <v>314</v>
      </c>
      <c r="O28" s="404" t="s">
        <v>300</v>
      </c>
    </row>
    <row r="29" spans="1:18" ht="72.599999999999994" thickBot="1">
      <c r="J29" s="410" t="s">
        <v>301</v>
      </c>
      <c r="K29" s="411" t="s">
        <v>302</v>
      </c>
      <c r="L29" s="411" t="s">
        <v>303</v>
      </c>
      <c r="M29" s="411">
        <v>1</v>
      </c>
      <c r="N29" s="411">
        <v>0</v>
      </c>
      <c r="O29" s="412">
        <v>0</v>
      </c>
    </row>
    <row r="30" spans="1:18" ht="72.599999999999994" thickBot="1">
      <c r="J30" s="410" t="s">
        <v>304</v>
      </c>
      <c r="K30" s="411" t="s">
        <v>302</v>
      </c>
      <c r="L30" s="411" t="s">
        <v>303</v>
      </c>
      <c r="M30" s="411">
        <v>1</v>
      </c>
      <c r="N30" s="411">
        <v>0</v>
      </c>
      <c r="O30" s="412">
        <v>0</v>
      </c>
    </row>
    <row r="31" spans="1:18" ht="43.8" thickBot="1">
      <c r="J31" s="410" t="s">
        <v>305</v>
      </c>
      <c r="K31" s="411" t="s">
        <v>306</v>
      </c>
      <c r="L31" s="411" t="s">
        <v>303</v>
      </c>
      <c r="M31" s="411">
        <v>120</v>
      </c>
      <c r="N31" s="411">
        <v>120</v>
      </c>
      <c r="O31" s="412">
        <v>1</v>
      </c>
    </row>
    <row r="32" spans="1:18" ht="43.8" thickBot="1">
      <c r="J32" s="410" t="s">
        <v>307</v>
      </c>
      <c r="K32" s="411" t="s">
        <v>306</v>
      </c>
      <c r="L32" s="411" t="s">
        <v>303</v>
      </c>
      <c r="M32" s="411">
        <v>15</v>
      </c>
      <c r="N32" s="411">
        <v>15</v>
      </c>
      <c r="O32" s="412">
        <v>1</v>
      </c>
    </row>
    <row r="33" spans="10:15" ht="58.2" thickBot="1">
      <c r="J33" s="405" t="s">
        <v>308</v>
      </c>
      <c r="K33" s="406" t="s">
        <v>302</v>
      </c>
      <c r="L33" s="408" t="s">
        <v>303</v>
      </c>
      <c r="M33" s="406">
        <v>10</v>
      </c>
      <c r="N33" s="406">
        <v>0</v>
      </c>
      <c r="O33" s="407">
        <v>0</v>
      </c>
    </row>
    <row r="34" spans="10:15" ht="72.599999999999994" thickBot="1">
      <c r="J34" s="405" t="s">
        <v>312</v>
      </c>
      <c r="K34" s="406" t="s">
        <v>302</v>
      </c>
      <c r="L34" s="408" t="s">
        <v>303</v>
      </c>
      <c r="M34" s="406">
        <v>10</v>
      </c>
      <c r="N34" s="408">
        <v>0</v>
      </c>
      <c r="O34" s="407">
        <v>0</v>
      </c>
    </row>
    <row r="35" spans="10:15" ht="12" customHeight="1">
      <c r="J35" s="520" t="s">
        <v>313</v>
      </c>
      <c r="K35" s="521"/>
      <c r="L35" s="521"/>
    </row>
    <row r="37" spans="10:15" ht="18">
      <c r="J37" s="522" t="s">
        <v>309</v>
      </c>
      <c r="K37" s="522"/>
      <c r="L37" s="522"/>
      <c r="M37" s="522"/>
      <c r="N37" s="522"/>
      <c r="O37" s="409">
        <f>AVERAGE(O29:O34)</f>
        <v>0.33333333333333331</v>
      </c>
    </row>
  </sheetData>
  <mergeCells count="22">
    <mergeCell ref="J20:M20"/>
    <mergeCell ref="J23:R23"/>
    <mergeCell ref="J35:L35"/>
    <mergeCell ref="J37:N37"/>
    <mergeCell ref="J13:M14"/>
    <mergeCell ref="J15:M15"/>
    <mergeCell ref="A16:C16"/>
    <mergeCell ref="D16:F16"/>
    <mergeCell ref="G16:I16"/>
    <mergeCell ref="J16:L16"/>
    <mergeCell ref="J6:L6"/>
    <mergeCell ref="N6:R6"/>
    <mergeCell ref="J7:L7"/>
    <mergeCell ref="N7:P7"/>
    <mergeCell ref="J11:M11"/>
    <mergeCell ref="N11:R11"/>
    <mergeCell ref="J1:P1"/>
    <mergeCell ref="J3:P3"/>
    <mergeCell ref="J4:M4"/>
    <mergeCell ref="N4:R4"/>
    <mergeCell ref="J5:M5"/>
    <mergeCell ref="N5:R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0.199999999999999"/>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ato xmlns="6f7f4dee-6573-4fec-a6e6-3d6cc2c2460a">/Style%20Library/Images/xls.svg</Formato>
    <Filtro xmlns="6f7f4dee-6573-4fec-a6e6-3d6cc2c2460a">2014</Filtro>
    <c4yw xmlns="6f7f4dee-6573-4fec-a6e6-3d6cc2c2460a">18</c4yw>
  </documentManagement>
</p:properties>
</file>

<file path=customXml/itemProps1.xml><?xml version="1.0" encoding="utf-8"?>
<ds:datastoreItem xmlns:ds="http://schemas.openxmlformats.org/officeDocument/2006/customXml" ds:itemID="{897C449A-5E68-4590-8A9A-D0369F5062E6}"/>
</file>

<file path=customXml/itemProps2.xml><?xml version="1.0" encoding="utf-8"?>
<ds:datastoreItem xmlns:ds="http://schemas.openxmlformats.org/officeDocument/2006/customXml" ds:itemID="{101D6436-FE17-40FB-B966-294FE0A9A929}"/>
</file>

<file path=customXml/itemProps3.xml><?xml version="1.0" encoding="utf-8"?>
<ds:datastoreItem xmlns:ds="http://schemas.openxmlformats.org/officeDocument/2006/customXml" ds:itemID="{897C449A-5E68-4590-8A9A-D0369F5062E6}"/>
</file>

<file path=customXml/itemProps4.xml><?xml version="1.0" encoding="utf-8"?>
<ds:datastoreItem xmlns:ds="http://schemas.openxmlformats.org/officeDocument/2006/customXml" ds:itemID="{4881412A-F5EB-47DC-916F-7DAE4FD25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ANEXO 1</vt:lpstr>
      <vt:lpstr>ANEXO 2</vt:lpstr>
      <vt:lpstr>ANEXO 3</vt:lpstr>
      <vt:lpstr>ANEXO 4</vt:lpstr>
      <vt:lpstr>PARA PUBLICAR</vt:lpstr>
      <vt:lpstr>ANEXO 5</vt:lpstr>
      <vt:lpstr>ANEXO 6 </vt:lpstr>
      <vt:lpstr>ANEXO  7</vt:lpstr>
      <vt:lpstr>Hoja2</vt:lpstr>
      <vt:lpstr>'ANEXO 2'!Área_de_impresión</vt:lpstr>
      <vt:lpstr>'ANEXO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ejecución presupuestal a 30 de Junio de 2014</dc:title>
  <dc:creator>Cenaida Jerez Ruiz</dc:creator>
  <cp:lastModifiedBy>Luisa Camila Arias Sabogal</cp:lastModifiedBy>
  <cp:lastPrinted>2013-07-30T20:11:45Z</cp:lastPrinted>
  <dcterms:created xsi:type="dcterms:W3CDTF">2008-06-01T02:40:39Z</dcterms:created>
  <dcterms:modified xsi:type="dcterms:W3CDTF">2014-10-07T18:15:36Z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3c2989f0-b87e-40a1-b448-0751490f7bef</vt:lpwstr>
  </property>
  <property fmtid="{D5CDD505-2E9C-101B-9397-08002B2CF9AE}" pid="3" name="ContentTypeId">
    <vt:lpwstr>0x01010059EC01A580DFC64B858D5549D954CE6A</vt:lpwstr>
  </property>
</Properties>
</file>